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40" yWindow="105" windowWidth="14805" windowHeight="8010"/>
  </bookViews>
  <sheets>
    <sheet name="Лист1" sheetId="1" r:id="rId1"/>
  </sheets>
  <externalReferences>
    <externalReference r:id="rId2"/>
  </externalReferences>
  <definedNames>
    <definedName name="_xlnm._FilterDatabase" localSheetId="0" hidden="1">Лист1!$A$12:$G$212</definedName>
  </definedNames>
  <calcPr calcId="125725"/>
</workbook>
</file>

<file path=xl/calcChain.xml><?xml version="1.0" encoding="utf-8"?>
<calcChain xmlns="http://schemas.openxmlformats.org/spreadsheetml/2006/main">
  <c r="G212" i="1"/>
  <c r="G211"/>
  <c r="G204"/>
  <c r="G203"/>
  <c r="G202"/>
  <c r="G201"/>
  <c r="G200"/>
  <c r="G199" s="1"/>
  <c r="G198"/>
  <c r="G197" s="1"/>
  <c r="G196" s="1"/>
  <c r="G195"/>
  <c r="G194" s="1"/>
  <c r="G193" s="1"/>
  <c r="G190"/>
  <c r="G189" s="1"/>
  <c r="G188"/>
  <c r="G187"/>
  <c r="G186" s="1"/>
  <c r="G185" s="1"/>
  <c r="G183"/>
  <c r="G182"/>
  <c r="G181"/>
  <c r="G180"/>
  <c r="G179"/>
  <c r="G178"/>
  <c r="G177"/>
  <c r="G176"/>
  <c r="G175"/>
  <c r="G174" s="1"/>
  <c r="G173"/>
  <c r="G172"/>
  <c r="G171" s="1"/>
  <c r="G170" s="1"/>
  <c r="G169"/>
  <c r="G168" s="1"/>
  <c r="G167" s="1"/>
  <c r="G166"/>
  <c r="G165"/>
  <c r="G164" s="1"/>
  <c r="G162"/>
  <c r="G161"/>
  <c r="G158" s="1"/>
  <c r="G160"/>
  <c r="G159"/>
  <c r="G157"/>
  <c r="G156"/>
  <c r="G155" s="1"/>
  <c r="G153"/>
  <c r="G152" s="1"/>
  <c r="G151"/>
  <c r="G150"/>
  <c r="G149"/>
  <c r="G148"/>
  <c r="G147" s="1"/>
  <c r="G146"/>
  <c r="G145" s="1"/>
  <c r="G137"/>
  <c r="G135"/>
  <c r="G134"/>
  <c r="G133" s="1"/>
  <c r="G132"/>
  <c r="G129"/>
  <c r="G128"/>
  <c r="G127"/>
  <c r="G126"/>
  <c r="G125" s="1"/>
  <c r="G121"/>
  <c r="G120"/>
  <c r="G119" s="1"/>
  <c r="G118"/>
  <c r="G117"/>
  <c r="G116"/>
  <c r="G115" s="1"/>
  <c r="G114" s="1"/>
  <c r="G113"/>
  <c r="G112"/>
  <c r="G111"/>
  <c r="G110" s="1"/>
  <c r="G109"/>
  <c r="G108"/>
  <c r="G107"/>
  <c r="G104"/>
  <c r="G103" s="1"/>
  <c r="G98" s="1"/>
  <c r="G99"/>
  <c r="G97"/>
  <c r="G96" s="1"/>
  <c r="G95"/>
  <c r="G94"/>
  <c r="G93"/>
  <c r="G92"/>
  <c r="G91"/>
  <c r="G90" s="1"/>
  <c r="G89" s="1"/>
  <c r="G84"/>
  <c r="G83"/>
  <c r="G82"/>
  <c r="G81"/>
  <c r="G80"/>
  <c r="G79"/>
  <c r="G78"/>
  <c r="G77"/>
  <c r="G76"/>
  <c r="G75"/>
  <c r="G74"/>
  <c r="G73"/>
  <c r="G72"/>
  <c r="G71"/>
  <c r="G70"/>
  <c r="G69"/>
  <c r="G68"/>
  <c r="G67"/>
  <c r="G66"/>
  <c r="G65"/>
  <c r="G64"/>
  <c r="G63" s="1"/>
  <c r="G62"/>
  <c r="G61"/>
  <c r="G60"/>
  <c r="G59"/>
  <c r="G58"/>
  <c r="G57"/>
  <c r="G56"/>
  <c r="G55"/>
  <c r="G54" s="1"/>
  <c r="G53"/>
  <c r="G52"/>
  <c r="G48"/>
  <c r="G47" s="1"/>
  <c r="G46"/>
  <c r="G45"/>
  <c r="G44"/>
  <c r="G43"/>
  <c r="G42"/>
  <c r="G41"/>
  <c r="G40" s="1"/>
  <c r="G39"/>
  <c r="G38"/>
  <c r="G36"/>
  <c r="G35"/>
  <c r="G34"/>
  <c r="G33"/>
  <c r="G32"/>
  <c r="G30"/>
  <c r="G29" s="1"/>
  <c r="G27"/>
  <c r="G26"/>
  <c r="G25"/>
  <c r="G24"/>
  <c r="G23"/>
  <c r="G22"/>
  <c r="G21"/>
  <c r="G20"/>
  <c r="G19"/>
  <c r="G17"/>
  <c r="G16" s="1"/>
  <c r="G15"/>
  <c r="G18" l="1"/>
  <c r="G37"/>
  <c r="G51"/>
  <c r="G50" s="1"/>
  <c r="G49" s="1"/>
  <c r="G106"/>
  <c r="G154"/>
  <c r="G210"/>
  <c r="G209" s="1"/>
  <c r="G207" s="1"/>
  <c r="G131"/>
  <c r="G31"/>
  <c r="G144"/>
  <c r="G143" s="1"/>
  <c r="G184"/>
  <c r="G192"/>
  <c r="G105"/>
  <c r="G163"/>
  <c r="G14" l="1"/>
  <c r="G13" s="1"/>
</calcChain>
</file>

<file path=xl/sharedStrings.xml><?xml version="1.0" encoding="utf-8"?>
<sst xmlns="http://schemas.openxmlformats.org/spreadsheetml/2006/main" count="641" uniqueCount="403">
  <si>
    <t>Распределение бюджетных ассигнований по целевым статьям (муниципальным программам Хохольского муниципального района), группам видов расходов, разделам, подразделам классификации расходов районного бюджета на 2017 год</t>
  </si>
  <si>
    <t>№ п/п</t>
  </si>
  <si>
    <t>Наименование</t>
  </si>
  <si>
    <t>ЦСР</t>
  </si>
  <si>
    <t>ВР</t>
  </si>
  <si>
    <t>РЗ</t>
  </si>
  <si>
    <t>ПР</t>
  </si>
  <si>
    <t xml:space="preserve">Сумма </t>
  </si>
  <si>
    <t>(тыс.рублей)</t>
  </si>
  <si>
    <t>ВСЕГО</t>
  </si>
  <si>
    <t>Муниципальная программа "Муниципальное управление на 2015-2020 гг."</t>
  </si>
  <si>
    <t>01 0 00 00000</t>
  </si>
  <si>
    <t>1.1.</t>
  </si>
  <si>
    <t xml:space="preserve">Подпрограмма "Совершенствование деятельности администрации района" </t>
  </si>
  <si>
    <t>01 1 00 00000</t>
  </si>
  <si>
    <t>Основное мероприятие «Повышение квалификации и профессиональная переподготовка муниципальных служащих»</t>
  </si>
  <si>
    <t>01 1 01 00000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</si>
  <si>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 "Совершенствование деятельности администрации района"  программы "Муниципальное управление на 2015-2020 гг." (Закупка товаров, работ и услуг для государственных (муниципальных) нужд)</t>
  </si>
  <si>
    <t>01 1 01 80540</t>
  </si>
  <si>
    <t>07</t>
  </si>
  <si>
    <t>05</t>
  </si>
  <si>
    <t>1.2.</t>
  </si>
  <si>
    <t xml:space="preserve">Подпрограмма "Обеспечение выполнения переданных государственных полномочий и полномочий от городского и сельских поселений" </t>
  </si>
  <si>
    <t>01 2 00 00000</t>
  </si>
  <si>
    <t>Основное мероприятие «Исполнение переданных государственных полномочий и полномочий от городского и сельских поселений»</t>
  </si>
  <si>
    <t>01 2 01 00000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</si>
  <si>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 на 2015-2020 гг."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</si>
  <si>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01 2 01 80010</t>
  </si>
  <si>
    <t>01</t>
  </si>
  <si>
    <t>04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</si>
  <si>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 на 2015-2020 гг." (Закупка товаров, работ и услуг для государственных (муниципальных) нужд)</t>
  </si>
  <si>
    <t>Субвенции на осуществление полномочий по созданию и организации деятельности административных комиссий в рамках подпрограммы "Обеспечение выполнения переданных государственных полномочий и полномочий от городского и сельских поселений"  программы "Муниципальное управление на 2015-2020 гг."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</si>
  <si>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01 2 01 78470</t>
  </si>
  <si>
    <t>13</t>
  </si>
  <si>
    <t>Субвенции на осуществление полномочий по созданию и организации деятельности административных комиссий в рамках подпрограммы "Обеспечение выполнения переданных государственных полномочий и полномочий от городского и сельских поселений"  программы "Муниципальное управление на 2015-2020 гг." (Закупка товаров, работ и услуг для государственных (муниципальных) нужд)</t>
  </si>
  <si>
    <t>Субвенции на создание и организацию деятельности комиссий по делам несовершеннолетних и защите их прав в рамках подпрограммы "Обеспечение выполнения переданных государственных полномочий и полномочий от городского и сельских поселений"  программы "Муниципальное управление на 2015-2020 гг."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</si>
  <si>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01 2 01 78080</t>
  </si>
  <si>
    <t>Субвенции на создание и организацию деятельности комиссий по делам несовершеннолетних и защите их прав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 на 2015-2020 гг." (Закупка товаров, работ и услуг для государственных (муниципальных) нужд)</t>
  </si>
  <si>
    <t>Субвенции на 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правовых актов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 на 2015-2020 гг."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</si>
  <si>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01 2 01 78090</t>
  </si>
  <si>
    <t>Субвенции на 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правовых актов в рамках подпрограммы "Обеспечение выполнения переданных государственных полномочий и полномочий от городского и сельских поселений"  программы "Муниципальное управление на 2015-2020 гг." (Закупка товаров, работ и услуг для государственных (муниципальных) нужд)</t>
  </si>
  <si>
    <t>Основное мероприятие «Обеспечение сохранности и ремонт военно-мемориальных объектов муниципальных образований»</t>
  </si>
  <si>
    <t>01 2 02 00000</t>
  </si>
  <si>
    <t>Основное мероприятие «Проведение мониторинга и оценка эффективности развития муниципальных образований»</t>
  </si>
  <si>
    <t>01 2 03 00000</t>
  </si>
  <si>
    <t>Иные межбюджетные трансферты поселениям за достижение наилучших значений показателей эффективности развития поселений (Межбюджетные трансферты)</t>
  </si>
  <si>
    <t>01 2 03 80650</t>
  </si>
  <si>
    <t>14</t>
  </si>
  <si>
    <t>03</t>
  </si>
  <si>
    <t>1.3.</t>
  </si>
  <si>
    <t xml:space="preserve">Подпрограмма "Обеспечение реализации муниципальной программы" </t>
  </si>
  <si>
    <t>01 3 00 00000</t>
  </si>
  <si>
    <t>Основное мероприятие «Обеспечение финансовой деятельности администрации Хохольского муниципального района Воронежской области»</t>
  </si>
  <si>
    <t>01 3 01 00000</t>
  </si>
  <si>
    <t>01 3 01 80010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</si>
  <si>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 на 2015-2020 гг." (Иные бюджетные ассигнования)</t>
  </si>
  <si>
    <t>Расходы на обеспечение функций органов местного самоуправления в части финансирования главы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 на 2015-2020 гг."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</si>
  <si>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01 3 01 80020</t>
  </si>
  <si>
    <t>02</t>
  </si>
  <si>
    <t>Основное мероприятие «Обеспечение финансовой деятельности Совета народных депутатов Хохольского муниципального района Воронежской области»</t>
  </si>
  <si>
    <t>01 3 02 00000</t>
  </si>
  <si>
    <t>01 3 02 80010</t>
  </si>
  <si>
    <t>100</t>
  </si>
  <si>
    <t>Основное мероприятие «Иные расходные обязательства в обеспечении финансовой деятельности подведомственных учреждений»</t>
  </si>
  <si>
    <t>01 3 03 00000</t>
  </si>
  <si>
    <t>Резервный фонд администрации Хохольского муниципального района  в рамках подпрограммы "Обеспечение реализации муниципальной программы" программы "Муниципальное управление на 2015-2020 гг." (Иные бюджетные ассигнования)</t>
  </si>
  <si>
    <t>01 3 03 80030</t>
  </si>
  <si>
    <t>11</t>
  </si>
  <si>
    <t>Расходы на обеспечение деятельности (оказание услуг) муниципальных  учреждений в  рамках подпрограммы "Обеспечение реализации муниципальной программы" программы "Муниципальное управление на 2015-2020 гг."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</si>
  <si>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01 3 03 80590</t>
  </si>
  <si>
    <t>Расходы на обеспечение деятельности (оказание услуг) муниципальных  учреждений в  рамках подпрограммы "Обеспечение реализации муниципальной программы"программы "Муниципальное управление на 2015-2020 гг." 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</si>
  <si>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 учреждений в  рамках подпрограммы "Обеспечение реализации муниципальной программы" программы "Муниципальное управление на 2015-2020 гг."(Иные бюджетные ассигнования)</t>
  </si>
  <si>
    <t>Расходы на обеспечение деятельности (оказание услуг) муниципальных  учреждений в  рамках подпрограммы "Обеспечение реализации муниципальной программы" программы "Муниципальное управление на 2015-2020 гг." (Закупка товаров, работ и услуг для государственных (муниципальных) нужд)</t>
  </si>
  <si>
    <t>01 3 03 80540</t>
  </si>
  <si>
    <t>200</t>
  </si>
  <si>
    <t>Оказание материальной помощи малообеспеченным слоям граждан, попавших в трудную жизненную ситуацию, в рамках подпрограммы "Обеспечение реализации муниципальной программы" программы "Муниципальное управление на 2015-2020 гг." (Социальное обеспечение и иные выплаты населению)</t>
  </si>
  <si>
    <t>01 3 03 80160</t>
  </si>
  <si>
    <t>Основное мероприятие «Поддержка некоммерческих общественных организаций»</t>
  </si>
  <si>
    <t>01 3 04 00000</t>
  </si>
  <si>
    <t>Поддержка социально ориентированных некоммерческих организаций в рамках подпрограммы "Обеспечение реализации муниципальной программы" программы "Муниципальное управление на 2015-2020 гг."  (Предоставление субсидий бюджетным, автономным учреждениям и иным некоммерческим организациям)</t>
  </si>
  <si>
    <t>01 3 04 80170</t>
  </si>
  <si>
    <t>06</t>
  </si>
  <si>
    <t>2.</t>
  </si>
  <si>
    <t>Муниципальная программа "Развитие образования, культуры и спорта в Хохольском муниципальном районе на 2014-2020 годы"</t>
  </si>
  <si>
    <t>02 0 00 00000</t>
  </si>
  <si>
    <t>2.1.</t>
  </si>
  <si>
    <t>Подпрограмма "Социализация детей-сирот и детей, нуждающихся в особой защите органов местного самоуправления"</t>
  </si>
  <si>
    <t>02 1 00 00000</t>
  </si>
  <si>
    <t>Основное мероприятие «Обеспечение выполнения переданных полномочий по организации и осуществлению деятельности по опеке и попечительству»</t>
  </si>
  <si>
    <t>02 1 01 00000</t>
  </si>
  <si>
    <t>Субвенции бюджетам муниципальных образований на выполнение переданных полномочий по организации и осуществлению деятельности по опеке и попечительству  в рамках подпрограммы "Социализация детей-сирот и детей, нуждающихся в особой защите органов местного самоуправления" программы "Развитие образования, культуры и спорта в Хохольском муниципальном районе на 2014-2020 годы"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</si>
  <si>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02 1 01 78240</t>
  </si>
  <si>
    <t>Субвенции бюджетам муниципальных образований на выполнение переданных полномочий по организации и осуществлению деятельности по опеке и попечительству  в рамках подпрограммы "Социализация детей-сирот и детей, нуждающихся в особой защите органов местного самоуправления" программы "Развитие образования, культуры и спорта в Хохольском муниципальном районе на 2014-2020 годы"(Закупка товаров, работ и услуг для государственных (муниципальных) нужд)</t>
  </si>
  <si>
    <t>Основное мероприятие «Выплаты, связанные с охраной семьи и детства»</t>
  </si>
  <si>
    <t>02 1 02 00000</t>
  </si>
  <si>
    <t>Выплата единовременного пособия при всех формах устройства детей, лишенных родительского попечения, в семью в рамках подпрограммы «Социализация детей-сирот и детей, нуждающихся в особой защите государства» программы "Развитие образования, культуры и спорта в Хохольском муниципальном районе на 2014-2020 годы" (Социальное обеспечение и иные выплаты населению)</t>
  </si>
  <si>
    <t>02 1 02 52600</t>
  </si>
  <si>
    <t>Субвенции на обеспечение выплат патронатной семье на содержание подопечных детей в рамках подпрограммы «Социализация детей-сирот и детей, нуждающихся в особой защите государства» программы "Развитие образования, культуры и спорта в Хохольском муниципальном районе на 2014-2020 годы" (Социальное обеспечение и иные выплаты населению)</t>
  </si>
  <si>
    <t>02 1 02 78160</t>
  </si>
  <si>
    <t>Субвенции на обеспечение выплаты вознаграждения патронатному воспитателю в рамках подпрограммы «Социализация детей-сирот и детей, нуждающихся в особой защите государства»  программы "Развитие образования, культуры и спорта в Хохольском муниципальном районе на 2014-2020 годы" (Социальное обеспечение и иные выплаты населению)</t>
  </si>
  <si>
    <t>02 1 02 78170</t>
  </si>
  <si>
    <t>Субвенции на обеспечение выплат приемной семье на содержание подопечных детей в рамках подпрограммы «Социализация детей-сирот и детей, нуждающихся в особой защите государства» программы "Развитие образования, культуры и спорта в Хохольском муниципальном районе на 2014-2020 годы" (Социальное обеспечение и иные выплаты населению)</t>
  </si>
  <si>
    <t>02 1 02 78180</t>
  </si>
  <si>
    <t>Субвенции на обеспечение выплаты вознаграждения, причитающегося приемному родителю в рамках подпрограммы «Социализация детей-сирот и детей, нуждающихся в особой защите государства» программы "Развитие образования, культуры и спорта в Хохольском муниципальном районе на 2014-2020 годы" (Социальное обеспечение и иные выплаты населению)</t>
  </si>
  <si>
    <t>02 1 02 78190</t>
  </si>
  <si>
    <t>Субвенции на обеспечение выплат семьям опекунов на содержание подопечных детей в рамках подпрограммы «Социализация детей-сирот и детей, нуждающихся в особой защите государства» программы "Развитие образования, культуры и спорта в Хохольском муниципальном районе на 2014-2020 годы" (Социальное обеспечение и иные выплаты населению)</t>
  </si>
  <si>
    <t>02 1 02 78200</t>
  </si>
  <si>
    <t>Субвенции на обеспечение единовременной выплаты при передаче ребенка на воспитание в семью в рамках подпрограммы «Социализация детей-сирот и детей, нуждающихся в особой защите государства» программы "Развитие образования, культуры и спорта в Хохольском муниципальном районе на 2014-2020 годы" (Социальное обеспечение и иные выплаты населению)</t>
  </si>
  <si>
    <t>02 1 02 78210</t>
  </si>
  <si>
    <t>Субвенции на обеспечение единовременной выплаты при устройстве в семью ребенка-инвалида или ребенка, достигшего возраста 10 лет, а также при передаче на воспитание в семью братьев (сестер) в рамках подпрограммы «Социализация детей-сирот и детей, нуждающихся в особой защите государства» программы "Развитие образования, культуры и спорта в Хохольском муниципальном районе на 2014-2020 годы" (Социальное обеспечение и иные выплаты населению)</t>
  </si>
  <si>
    <t>02 1 02 78220</t>
  </si>
  <si>
    <t>2.2.</t>
  </si>
  <si>
    <t>Подпрограмма  "Развитие дошкольного и общего образования"</t>
  </si>
  <si>
    <t>02 2 00 00000</t>
  </si>
  <si>
    <t>Основное мероприятие «Развитие дошкольного образования»</t>
  </si>
  <si>
    <t>02 2 01 00000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</si>
  <si>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культуры и спорта в Хохольском муниципальном районе на 2014-2020 годы"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</si>
  <si>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02 2 01 80590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</si>
  <si>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культуры и спорта в Хохольском муниципальном районе на 2014-2020 годы" 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</si>
  <si>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культуры и спорта в Хохольском муниципальном районе на 2014-2020 годы" 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</si>
  <si>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культуры и спорта в Хохольском муниципальном районе на 2014-2020 годы" (Иные бюджетные ассигнования)</t>
  </si>
  <si>
    <t>Субвенции бюджетам муниципальных образований на обеспечение государственных гарантий реализации прав на получение общедоступного дошкольного образования в рамках подпрограммы «Развитие дошкольного и общего образования» программы "Развитие образования, культуры и спорта в Хохольском муниципальном районе на 2014-2020 годы"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</si>
  <si>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02 2 01 78290</t>
  </si>
  <si>
    <t>Субвенции бюджетам муниципальных образований на обеспечение государственных гарантий реализации прав на получение общедоступного дошкольного образования в рамках подпрограммы «Развитие дошкольного и общего образования» программы "Развитие образования, культуры и спорта в Хохольском муниципальном районе на 2014-2020 годы"  (Закупка товаров, работ и услуг для государственных (муниципальных) нужд)</t>
  </si>
  <si>
    <t>Субвенции бюджетам муниципальных образований на обеспечение государственных гарантий реализации прав на получение общедоступного дошкольного образования в рамках подпрограммы «Развитие дошкольного и общего образования» программы "Развитие образования, культуры и спорта в Хохольском муниципальном районе на 2014-2020 годы"  (Предоставление субсидий бюджетным, автономным учреждениям и иным некоммерческим организациям)</t>
  </si>
  <si>
    <t>Основное мероприятие «Развитие общего образования»</t>
  </si>
  <si>
    <t>02 2 02 00000</t>
  </si>
  <si>
    <t>02 2 02 80590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</si>
  <si>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культуры и спорта в Хохольском муниципальном районе на 2014-2020 годы" (Межбюджетные трансферты)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</si>
  <si>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в рамках подпрограммы «Развитие дошкольного и общего образования» программы "Развитие образования, культуры и спорта в Хохольском муниципальном районе на 2014-2020 годы"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</si>
  <si>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02 2 02 78120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</si>
  <si>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в рамках подпрограммы «Развитие дошкольного и общего образования» программы "Развитие образования, культуры и спорта в Хохольском муниципальном районе на 2014-2020 годы"  (Закупка товаров, работ и услуг для государственных (муниципальных) нужд)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</si>
  <si>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в рамках подпрограммы «Развитие дошкольного и общего образования» программы "Развитие образования, культуры и спорта в Хохольском муниципальном районе на 2014-2020 годы"  (Предоставление субсидий бюджетным, автономным учреждениям и иным некоммерческим организациям)</t>
  </si>
  <si>
    <t>02 2 02 78290</t>
  </si>
  <si>
    <t>Субвенции на компенсацию, выплачиваемую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 в рамках подпрограммы «Развитие дошкольного и общего образования» программы "Развитие образования, культуры и спорта в Хохольском муниципальном районе на 2014-2020 годы" (Социальное обеспечение и иные выплаты населению)</t>
  </si>
  <si>
    <t>02 2 02 78150</t>
  </si>
  <si>
    <t>Основное мероприятие «Развитие сети дошкольных образовательных учреждений»</t>
  </si>
  <si>
    <t>02 2 03 00000</t>
  </si>
  <si>
    <t>Основное мероприятие «Модернизация общего образования»</t>
  </si>
  <si>
    <t>02 2 04 00000</t>
  </si>
  <si>
    <t>Основное мероприятие «Модернизация дошкольного образования»</t>
  </si>
  <si>
    <t>02 2 05 00000</t>
  </si>
  <si>
    <t>Основное мероприятие «Строительство и реконструкция объектов учреждений общего и дошкольного образования»</t>
  </si>
  <si>
    <t>02 2 06 0000</t>
  </si>
  <si>
    <t>2.3.</t>
  </si>
  <si>
    <t>Подпрограмма «Развитие дополнительного образования»</t>
  </si>
  <si>
    <t>02 3 00 00000</t>
  </si>
  <si>
    <t>Основное мероприятие «Создание условий для реализации обеспечения деятельности учреждений дополнительного образования»</t>
  </si>
  <si>
    <t>02 3 01 00000</t>
  </si>
  <si>
    <t>Расходы на обеспечение деятельности (оказание услуг) муниципальных  учреждений в рамках подпрограммы «Развитие дополнительного образования» программы "Развитие образования, культуры и спорта в Хохольском муниципальном районе на 2014-2020 годы"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</si>
  <si>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02 3 01 80590</t>
  </si>
  <si>
    <t>Расходы на обеспечение деятельности (оказание услуг) муниципальных  учреждений в рамках подпрограммы  «Развитие дополнительного образования» программы "Развитие образования, культуры и спорта в Хохольском муниципальном районе на 2014-2020 годы" 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</si>
  <si>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 учреждений в рамках подпрограммы  «Развитие дополнительного образования» программы "Развитие образования, культуры и спорта в Хохольском муниципальном районе на 2014-2020 годы"  (Социальное обеспечение и иные выплаты населению)</t>
  </si>
  <si>
    <t>Расходы на обеспечение деятельности (оказание услуг) муниципальных  учреждений в рамках подпрограммы  «Развитие дополнительного образования» программы "Развитие образования, культуры и спорта в Хохольском муниципальном районе на 2014-2020 годы" 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</si>
  <si>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(оказание услуг) муниципальных  учреждений в рамках подпрограммы  «Развитие дополнительного образования» программы "Развитие образования, культуры и спорта в Хохольском муниципальном районе на 2014-2020 годы" (Иные бюджетные ассигнования)</t>
  </si>
  <si>
    <t>Основное мероприятие «Внешкольные мероприятия (участие в конкурсах, олимпиадах, смотрах, выставках)»</t>
  </si>
  <si>
    <t>02 3 02 00000</t>
  </si>
  <si>
    <t>Внешкольные мероприятия в рамках подпрограммы  «Развитие дополнительного образования» программы "Развитие образования, культуры и спорта в Хохольском муниципальном районе на 2014-2020 годы" (Закупка товаров, работ и услуг для государственных (муниципальных) нужд)</t>
  </si>
  <si>
    <t>02 3 02 80120</t>
  </si>
  <si>
    <t>09</t>
  </si>
  <si>
    <t>2.4.</t>
  </si>
  <si>
    <t>Подпрограмма «Молодежь и организация летнего отдыха»</t>
  </si>
  <si>
    <t>02 4 00 00000</t>
  </si>
  <si>
    <t>Основное мероприятие «Вовлечение молодежи в социальную практику и обеспечение поддержки творческой активности молодежи, патриотическое воспитание молодежи»</t>
  </si>
  <si>
    <t>02 4 01 00000</t>
  </si>
  <si>
    <t>Мероприятия в области дополнительного образования и воспитания детей в рамках подпрограммы  «Молодежь и организация летнего отдыха» программы "Развитие образования, культуры и спорта в Хохольском муниципальном районе на 2014-2020 годы" (Закупка товаров, работ и услуг для государственных (муниципальных) нужд)</t>
  </si>
  <si>
    <t>02 4 01 80090</t>
  </si>
  <si>
    <t>Мероприятия, связанные с вовлечением молодежи в социальную практику в рамках подпрограммы  «Молодежь и организация летнего отдыха» программы "Развитие образования, культуры и спорта в Хохольском муниципальном районе на 2014-2020 годы" (Закупка товаров, работ и услуг для государственных (муниципальных) нужд)</t>
  </si>
  <si>
    <t>02 4 01 80100</t>
  </si>
  <si>
    <t>Мероприятий по подготовке молодежи к службе в Вооруженных Силах Российской Федерации в рамках подпрограммы  «Молодежь и организация летнего отдыха» программы "Развитие образования, культуры и спорта в Хохольском муниципальном районе на 2014-2020 годы" (Закупка товаров, работ и услуг для государственных (муниципальных) нужд)</t>
  </si>
  <si>
    <t>02 4 01 80110</t>
  </si>
  <si>
    <t>Основное мероприятие «Организация летнего отдыха детей»</t>
  </si>
  <si>
    <t>02 4 02 00000</t>
  </si>
  <si>
    <t>Мероприятия по организации отдыха и оздоровления детей и молодежи в рамках подпрограммы  «Молодежь и организация летнего отдыха» программы "Развитие образования, культуры и спорта в Хохольском муниципальном районе на 2014-2020 годы" (Закупка товаров, работ и услуг для государственных (муниципальных) нужд)</t>
  </si>
  <si>
    <t>02 4 02 80080</t>
  </si>
  <si>
    <t>2.5.</t>
  </si>
  <si>
    <t>Подпрограмма «Обеспечение условий реализации Программы»</t>
  </si>
  <si>
    <t>02 5 00 00000</t>
  </si>
  <si>
    <t>Основное мероприятие «Финансовое обеспечение отдела по образованию, молодежной политике, культуре и спорта администрации Хохольского муниципального района»</t>
  </si>
  <si>
    <t>02 5 01 00000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</si>
  <si>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 в рамках подпрограммы «Обеспечение условий реализации Программы» программы "Развитие образования, культуры и спорта в Хохольском муниципальном районе на 2014-2020 годы"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</si>
  <si>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02 5 01 80010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</si>
  <si>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 в рамках подпрограммы «Обеспечение условий реализации Программы» программы "Развитие образования, культуры и спорта в Хохольском муниципальном районе на 2014-2020 годы"(Закупка товаров, работ и услуг для государственных (муниципальных) нужд)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</si>
  <si>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 в рамках подпрограммы «Обеспечение условий реализации Программы» программы "Развитие образования, культуры и спорта в Хохольском муниципальном районе на 2014-2020 годы"(Иные бюджетные ассигнования)</t>
  </si>
  <si>
    <t>Основное мероприятие «Методическое  обеспечение и повышение уровня устойчивого функционирования общеобразовательных учреждений , обеспечение бухгалтерского учета»</t>
  </si>
  <si>
    <t>02 5 03 00000</t>
  </si>
  <si>
    <t>Расходы на обеспечение деятельности (оказание услуг) муниципальных  учреждений  в рамках подпрограммы «Обеспечение условий реализации Программы» программы "Развитие образования, культуры и спорта в Хохольском муниципальном районе на 2014-2020 годы"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</si>
  <si>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02 5 03 80590</t>
  </si>
  <si>
    <t>Расходы на обеспечение деятельности (оказание услуг) муниципальных  учреждений  в рамках подпрограммы «Обеспечение условий реализации Программы» программы "Развитие образования, культуры и спорта в Хохольском муниципальном районе на 2014-2020 годы"(Закупка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</si>
  <si>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 учреждений  в рамках подпрограммы «Обеспечение условий реализации Программы» программы "Развитие образования, культуры и спорта в Хохольском муниципальном районе на 2014-2020 годы"(Иные бюджетные ассигнования)</t>
  </si>
  <si>
    <t>2.6.</t>
  </si>
  <si>
    <t>Подпрограмма «Развитие культуры»</t>
  </si>
  <si>
    <t>02 6 00 00000</t>
  </si>
  <si>
    <t>Основное мероприятие «Развитие и обеспечение деятельности учреждений культуры»</t>
  </si>
  <si>
    <t>02 6 01 00000</t>
  </si>
  <si>
    <t>Расходы на обеспечение деятельности (оказание услуг) муниципальных учреждений в рамках подпрограммы «Развитие культуры» программы "Развитие образования, культуры и спорта в Хохольском муниципальном районе на 2014-2020 годы"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</si>
  <si>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02 6 01 80590</t>
  </si>
  <si>
    <t>08</t>
  </si>
  <si>
    <t>Расходы на обеспечение деятельности (оказание услуг) муниципальных учреждений в рамках подпрограммы «Развитие культуры» программы "Развитие образования, культуры и спорта в Хохольском муниципальном районе на 2014-2020 годы"  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</si>
  <si>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учреждений в рамках подпрограммы «Развитие культуры» программы "Развитие образования, культуры и спорта в Хохольском муниципальном районе на 2014-2020 годы"  (Иные бюджетные ассигнования)</t>
  </si>
  <si>
    <t>Основное мероприятие «Формирование единого культурного пространства, создание условий для доступа населения к культурным ценностям, информационным ресурсам и пользованию услугами учреждений культуры .Развитие библиотечного дела, организации досуга и проведения культурно-массовых мероприятий для населения»</t>
  </si>
  <si>
    <t>02 6 02 00000</t>
  </si>
  <si>
    <t>Комплектование книжных фондов библиотек муниципальных образований в рамках подпрограммы «Развитие культуры» программы "Развитие образования, культуры и спорта в Хохольском муниципальном районе на 2014-2020 годы"  (Закупка товаров, работ и услуг для государственных (муниципальных) нужд)</t>
  </si>
  <si>
    <t>02 6 02 51440</t>
  </si>
  <si>
    <t>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</t>
  </si>
  <si>
    <t>02 6 02 51460</t>
  </si>
  <si>
    <t>Мероприятия в области культуры</t>
  </si>
  <si>
    <t>02 6 02 80240</t>
  </si>
  <si>
    <t>Мероприятия по комплектованию книжных фондов библиотек</t>
  </si>
  <si>
    <t>02 6 02 80370</t>
  </si>
  <si>
    <t>Основное мероприятие «Строительство, реконструкция и капитальный ремонт объектов культуры»</t>
  </si>
  <si>
    <t>02 6 03 00000</t>
  </si>
  <si>
    <t>2.7.</t>
  </si>
  <si>
    <t>Подпрограмма «Развитие физической культуры и спорта»</t>
  </si>
  <si>
    <t>02 7 00 00000</t>
  </si>
  <si>
    <t>Основное мероприятие «Мероприятия в области физической культуры и спорта»</t>
  </si>
  <si>
    <t>02 7 01 00000</t>
  </si>
  <si>
    <t>Мероприятия в области физической культуры и спорта в рамках подпрограммы «Развитие физической культуры и спорта» программы "Развитие образования, культуры и спорта в Хохольском муниципальном районе на 2014-2020 годы" (Закупка товаров, работ и услуг для государственных (муниципальных) нужд)</t>
  </si>
  <si>
    <t>02 7 01 80180</t>
  </si>
  <si>
    <t>Основное мероприятие «Развитие и обеспечение деятельности учреждений физической культуры и спорта»</t>
  </si>
  <si>
    <t>02 7 02 00000</t>
  </si>
  <si>
    <t>Расходы на обеспечение деятельности (оказание услуг) муниципальных учреждений в рамках подпрограммы «Развитие физической культуры и спорта» программы "Развитие образования, культуры и спорта в Хохольском муниципальном районе на 2014-2020 годы" (Предоставление субсидий бюджетным, автономным учреждениям и иным некоммерческим организациям)</t>
  </si>
  <si>
    <t>02 7 02 80590</t>
  </si>
  <si>
    <t>02 7 03 00000</t>
  </si>
  <si>
    <t>3.</t>
  </si>
  <si>
    <t>Муниципальная программа   "Обеспечение доступным и комфортным жильем и коммунальными услугами"</t>
  </si>
  <si>
    <t>03 0 00 00000</t>
  </si>
  <si>
    <t>3.1.</t>
  </si>
  <si>
    <t>Подпрограмма "Создание условий для обеспечения доступным и комфортным жильём населения Хохольского муниципального района Воронежской области"</t>
  </si>
  <si>
    <t>03 1 00 00000</t>
  </si>
  <si>
    <t>Основное мероприятие «Обеспечение жильем молодых семей»</t>
  </si>
  <si>
    <t>03 1 01 00000</t>
  </si>
  <si>
    <t>Мероприятия по улучшению жилищных условий молодых семей в рамках подпрограммы "Создание условий для обеспечения доступным и комфортным жильём населения Хохольского муниципального района Воронежской области" программы "Обеспечение доступным и комфортным жильем и коммунальными услугами" (Социальное обеспечение и иные выплаты населению)</t>
  </si>
  <si>
    <t>03 1 01 80150</t>
  </si>
  <si>
    <t>3.2.</t>
  </si>
  <si>
    <t>Подпрограмма "Развитие градостроительной деятельности"</t>
  </si>
  <si>
    <t>03 2 00 00000</t>
  </si>
  <si>
    <t>Основное мероприятие «Градостроительное проектирование»</t>
  </si>
  <si>
    <t>03 2 01 00000</t>
  </si>
  <si>
    <t>3.3.</t>
  </si>
  <si>
    <t>Подпрограмма "Создание условий для обеспечения качественными услугами ЖКХ населения Хохольского муниципального района Воронежской области"</t>
  </si>
  <si>
    <t>03 3 00 00000</t>
  </si>
  <si>
    <t>Основное мероприятие «Реформирование и модернизация жилищно-коммунального комплекса»</t>
  </si>
  <si>
    <t>03 3 01 00000</t>
  </si>
  <si>
    <t>Основное мероприятие «Благоустройство дворовых территорий»</t>
  </si>
  <si>
    <t>03 3 02 00000</t>
  </si>
  <si>
    <t>Основное мероприятие «Приобретение коммунальной техники»</t>
  </si>
  <si>
    <t>03 3 03 00000</t>
  </si>
  <si>
    <t>Основное мероприятие «Развитие систем водоснабжения и водоотведения Хохольского муниципального района»</t>
  </si>
  <si>
    <t>03 3 04 00000</t>
  </si>
  <si>
    <t>4.</t>
  </si>
  <si>
    <t>Муниципальная программа "Энергоэффективность и развитие энергетики Хохольского муниципального района на 2014-2020 годы."</t>
  </si>
  <si>
    <t>04 0 00 00000</t>
  </si>
  <si>
    <t>5.</t>
  </si>
  <si>
    <t>Муниципальная программа "Управление муниципальными финансами" на 2015-2020 годы.</t>
  </si>
  <si>
    <t>05 0 00 00000</t>
  </si>
  <si>
    <t>5.1.</t>
  </si>
  <si>
    <t>Подпрограмма "Организация бюджетного процесса в Хохольском муниципальном районе"</t>
  </si>
  <si>
    <t>05 1 00 00000</t>
  </si>
  <si>
    <t>Основное мероприятие «Управление резервными фондами администрации Хохольского муниципального района»</t>
  </si>
  <si>
    <t>05 1 02 00000</t>
  </si>
  <si>
    <t>Зарезервированные средства районного бюджета в связи с особенностью исполнения бюджета района в 2016 году в  рамках подпрограммы  "Организация бюджетного процесса в Хохольском муниципальном районе" программы "Управление муниципальными финансами на 2015-2020 годы" (Иные бюджетные ассигнования)</t>
  </si>
  <si>
    <t>05 1 02 80250</t>
  </si>
  <si>
    <t>Основное мероприятие «Формирование и совершенствование межбюджетных отношений в Хохольском муниципальном районе»</t>
  </si>
  <si>
    <t>05 1 03 00000</t>
  </si>
  <si>
    <t>Выравнивание бюджетной обеспеченности сельских (городского) поселений в рамках подпрограммы "Организация бюджетного процесса в Хохольском муниципальном районе" программы "Управление муниципальными финансами на 2015-2020 годы" (Межбюджетные трансферты)</t>
  </si>
  <si>
    <t>05 1 03 80200</t>
  </si>
  <si>
    <t>Субвенции бюджетам муниципальных образований на осуществление полномочий по расчету и предоставлению дотаций поселениям за счет средств областного бюджета в рамках подпрограммы "Организация бюджетного процесса в Хохольском муниципальном районе" программы "Управление муниципальными финансами на 2015-2020 годы" (Межбюджетные трансферты)</t>
  </si>
  <si>
    <t>05 1 03 78050</t>
  </si>
  <si>
    <t>Прочие межбюджетные трансферты, передаваемые бюджетам поселений Хохольского муниципального района  в рамках подпрограммы "Организация бюджетного процесса в Хохольском муниципальном районе" программы "Управление муниципальными финансами на 2015-2020 годы" (Межбюджетные трансферты)</t>
  </si>
  <si>
    <t>05 1 03 80640</t>
  </si>
  <si>
    <t>Дотаций бюджетам вновь созданных поселений   на возмещение расходных обязательств, связанных с выравниванием их бюджетной обеспеченности, долевым финансированием приоритетных социально значимых расходов местных бюджетов   в рамках подпрограммы "Организация бюджетного процесса в Хохольском муниципальном районе" программы "Управление муниципальными финансами на 2015-2020 годы" (Межбюджетные трансферты)</t>
  </si>
  <si>
    <t>05 1 03 80220</t>
  </si>
  <si>
    <t>Основное мероприятие «Управление муниципальным долгом и муниципальными финансовыми активами»</t>
  </si>
  <si>
    <t>05 1 04 00000</t>
  </si>
  <si>
    <t>Процентные платежи по муципальному долгу Хохольского муципального района в рамках подпрограммы "Организация бюджетного процесса в Хохольском муниципальном районе" программы "Управление муниципальными финансами на 2015-2020 годы" (Обслуживание государственного (муниципального) долга)</t>
  </si>
  <si>
    <t>05 1 04 80190</t>
  </si>
  <si>
    <t>5.2.</t>
  </si>
  <si>
    <t>Подпрограмма "Дополнительное пенсионное обеспечение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района"</t>
  </si>
  <si>
    <t>05 2 00 00000</t>
  </si>
  <si>
    <t>Основное мероприятие «Обеспечение дополнительного пенсионного обеспечения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района»</t>
  </si>
  <si>
    <t>05 2 01 00000</t>
  </si>
  <si>
    <t>Доплаты к пенсиям муниципальных служащих Хохольского муниципального района в рамках подпрограммы "Дополнительное пенсионное обеспечение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района" программы "Управление муниципальными финансами на 2015-2020 годы" (Социальное обеспечение и иные выплаты населению)</t>
  </si>
  <si>
    <t>05 2 01 80130</t>
  </si>
  <si>
    <t>Единовременное денежное поощрение в связи с выходом на пенсию в рамках подпрограммы "Дополнительное пенсионное обеспечение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района" программы "Управление муниципальными финансами на 2015-2020 годы" (Социальное обеспечение и иные выплаты населению)</t>
  </si>
  <si>
    <t>05 2 01 80410</t>
  </si>
  <si>
    <t>5.3.</t>
  </si>
  <si>
    <t>Подпрограмма "Финансовое обеспечение реализации программы"</t>
  </si>
  <si>
    <t>05 3 00 00000</t>
  </si>
  <si>
    <t>Основное мероприятие «Финансовое обеспечение деятельности финансового отдела администрации Хохольского муниципального района»</t>
  </si>
  <si>
    <t>05 3 01 00000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</si>
  <si>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"Управление муниципальными финансами на 2015-2020 годы"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</si>
  <si>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05 3 01 80010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</si>
  <si>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"Управление муниципальными финансами на 2015-2020 годы"  (Закупка товаров, работ и услуг для государственных (муниципальных) нужд)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</si>
  <si>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"Управление муниципальными финансами на 2015-2020 годы"  (Иные бюджетные ассигнования)</t>
  </si>
  <si>
    <t>6.</t>
  </si>
  <si>
    <t>Муниципальная программа  "Развитие сельского хозяйства и управление муниципальным имуществом Хохольского муниципального района Воронежской области на 2015-2020 гг"</t>
  </si>
  <si>
    <t>06 0 00 00000</t>
  </si>
  <si>
    <t>6.1.</t>
  </si>
  <si>
    <t>Подпрограмма "Развитие сельского хозяйства на территории Хохольского муниципального района"</t>
  </si>
  <si>
    <t>06 1 00 00000</t>
  </si>
  <si>
    <t>Основное мероприятие "Развитие подотрасли животноводство"</t>
  </si>
  <si>
    <t>06 1 01 00000</t>
  </si>
  <si>
    <t>Субвенция на осуществление отдельных государственных полномочий по организации деятельности по отлову и содержанию безнадзорных животных (Закупка товаров, работ и услуг для государственных (муниципальных) нужд)</t>
  </si>
  <si>
    <t>06 1 01 78800</t>
  </si>
  <si>
    <t>6.2.</t>
  </si>
  <si>
    <t>Подпрограмма "Устойчивое развитие сельских территорий Хохольского муниципального района на 2015-2017 годы и на период до 2020 года"</t>
  </si>
  <si>
    <t>06 2 00 00000</t>
  </si>
  <si>
    <t>Основное мероприятие «Улучшение жилищных условий граждан, в том числе молодых семей и молодых специалистов, проживающих и работающих в сельской местности»</t>
  </si>
  <si>
    <t>06 2 01 00000</t>
  </si>
  <si>
    <t>Мероприятия по улучшению жилищных условий граждан, проживающих в сельской местности, в том числе молодых семей и молодых специалистов, проживающих и работающих на селе в рамках подпрограммы «Устойчивое развитие сельских территорий Хохольского муниципального района на 2015-2017 годы и на период до 2020 года» программы "Развитие сельского хозяйства и управление муниципальным имуществом Хохольского муниципального района Воронежской области на 2015-2020 гг" (Социальное обеспечение и иные выплаты населению)</t>
  </si>
  <si>
    <t>06 2 01 80140</t>
  </si>
  <si>
    <t>6.3.</t>
  </si>
  <si>
    <t>Подпрограмма "Управление муниципальным имуществом Хохольского муниципального района"</t>
  </si>
  <si>
    <t>06 3 00 00000</t>
  </si>
  <si>
    <t>Основное мероприятие «Регулирование и совершенствование деятельности в сфере имущественных и земельных отношений»</t>
  </si>
  <si>
    <t>06 3 01 00000</t>
  </si>
  <si>
    <t>Расходы на содержание имущества, относящегося к казне района, в  рамках подпрограммы "Управление муниципальным имуществом Хохольского муниципального района" программы "Развитие сельского хозяйства и управление муниципальным имуществом Хохольского муниципального района Воронежской области на 2015-2020 гг" (Закупка товаров, работ и услуг для государственных (муниципальных) нужд)</t>
  </si>
  <si>
    <t>06 3 01 80040</t>
  </si>
  <si>
    <t>Расходы на межевание границ земельных участков в рамках подпрограммы "Управление муниципальным имуществом Хохольского муниципального района"  программы "Развитие сельского хозяйства и управление муниципальным имуществом Хохольского муниципального района Воронежской области на 2015-2020 гг" (Закупка товаров, работ и услуг для государственных (муниципальных) нужд)</t>
  </si>
  <si>
    <t>06 3 01 80070</t>
  </si>
  <si>
    <t>12</t>
  </si>
  <si>
    <t>6.4.</t>
  </si>
  <si>
    <t>Подпрограмма "Финансовое обеспечение деятельности отдела сельского хозяйства и управления муниципальным имуществом администрации Хохольского муниципального района и подведомственных учреждений"</t>
  </si>
  <si>
    <t>06 4 00 00000</t>
  </si>
  <si>
    <t>«Финансовое обеспечение деятельности ОСХ и МИ администрации Хохольского муниципального района Воронежской области»</t>
  </si>
  <si>
    <t>06 4 01 00000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</si>
  <si>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деятельности отдела сельского хозяйства и управления муниципальным имуществом администрации Хохольского муниципального района и подведомственных учреждений" программы "Развитие сельского хозяйства и управление муниципальным имуществом Хохольского муниципального района Воронежской области на 2015-2020 гг"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</si>
  <si>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06 4 01 80010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</si>
  <si>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деятельности отдела сельского хозяйства и управления муниципальным имуществом администрации Хохольского муниципального района и подведомственных учреждений" программы "Развитие сельского хозяйства и управление муниципальным имуществом Хохольского муниципального района Воронежской области на 2015-2020 гг" (Закупка товаров, работ и услуг для государственных (муниципальных) нужд)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</si>
  <si>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деятельности отдела сельского хозяйства и управления муниципальным имуществом администрации Хохольского муниципального района и подведомственных учреждений" программы "Развитие сельского хозяйства и управление муниципальным имуществом Хохольского муниципального района Воронежской области на 2015-2020 гг" (Иные бюджетные ассигнования)</t>
  </si>
  <si>
    <t>Основное мероприятие «Финансовое обеспечение деятельности подведомственных учреждений»</t>
  </si>
  <si>
    <t>06 4 02 00000</t>
  </si>
  <si>
    <t>Расходы на обеспечение деятельности (оказание услуг) муниципальных  учреждений в  рамках подпрограммы "Финансовое обеспечение деятельности отдела сельского хозяйства и управления муниципальным имуществом администрации Хохольского муниципального района и подведомственных учреждений" программы "Развитие сельского хозяйства и управление муниципальным имуществом Хохольского муниципального района Воронежской области на 2015-2020 гг"(Межбюджетные трансферты)</t>
  </si>
  <si>
    <t>06 4 02 80590</t>
  </si>
  <si>
    <t>Расходы на обеспечение деятельности (оказание услуг) муниципальных  учреждений в  рамках подпрограммы "Финансовое обеспечение деятельности отдела сельского хозяйства и управления муниципальным имуществом администрации Хохольского муниципального района и подведомственных учреждений" программы "Развитие сельского хозяйства и управление муниципальным имуществом Хохольского муниципального района Воронежской области на 2015-2020 гг"(Предоставление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</si>
  <si>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(оказание услуг) муниципальных  учреждений в рамках подпрограммы  "Финансовое обеспечение деятельности отдела сельского хозяйства и управления муниципальным имуществом администрации Хохольского муниципального района и подведомственных учреждений" программы "Развитие сельского хозяйства и управление муниципальным имуществом Хохольского муниципального района Воронежской области на 2015-2020 гг" (Предоставление субсидий бюджетным, автономным учреждениям и иным некоммерческим организациям)</t>
  </si>
  <si>
    <t>7.</t>
  </si>
  <si>
    <t>Муниципальная программа  "Экономическое развитие и инновационная экономика" на 2015-2020 годы</t>
  </si>
  <si>
    <t>07 0 00 00000</t>
  </si>
  <si>
    <t>7.1.</t>
  </si>
  <si>
    <t>Подпрограмма "Формирование благоприятной инвестиционной среды"</t>
  </si>
  <si>
    <t>07 1 00 00000</t>
  </si>
  <si>
    <t>Основное мероприятие "Создание благоприятных условий для привлечения инвестиций в Хохольский муниципальный район"</t>
  </si>
  <si>
    <t>07 1 01 00000</t>
  </si>
  <si>
    <t>Иные межбюджетные трансферты, передаваемые бюджетам поселений Хохольского муниципального района, на организацию проведения оплачиваемых общественных работ (Межбюджетные трансферты)</t>
  </si>
  <si>
    <t>07 1 01 78430</t>
  </si>
  <si>
    <t>7.2.</t>
  </si>
  <si>
    <t>Подпрограмма "Развитие и поддержка малого и среднего предпринимательства"</t>
  </si>
  <si>
    <t>07 2 00 00000</t>
  </si>
  <si>
    <t>Основное мероприятие «Финансовая поддержка субъектов малого и среднего предпринимательства»</t>
  </si>
  <si>
    <t>07 2 01 00000</t>
  </si>
  <si>
    <t>Мероприятия направленные на развитие и поддержку малого предпринимательства в рамках подпрограммы "Развитие и поддержка малого и среднего предпринимательства" программы "Экономическое развитие и инновационная экономика" на 2015-2020 годы (Иные межбюджетные ассигнования)</t>
  </si>
  <si>
    <t>07 2 01 80230</t>
  </si>
  <si>
    <t>800</t>
  </si>
  <si>
    <t>7.3.</t>
  </si>
  <si>
    <t>Подпрограмма "Инновационное развитие Хохольского муниципального района"</t>
  </si>
  <si>
    <t>07 3 00 00000</t>
  </si>
  <si>
    <t>8.</t>
  </si>
  <si>
    <t>Муниципальная программа  "Защита населения и территории Хохольского муниципального района от чрезвычайных ситуаций природного и техногенного характера" на 2015-2020 гг.</t>
  </si>
  <si>
    <t>08 0 00 00000</t>
  </si>
  <si>
    <t>8.1.</t>
  </si>
  <si>
    <t>Подпрограмма "Защита населения и территорий от чрезвычайных ситуаций"</t>
  </si>
  <si>
    <t>08 1 00 00000</t>
  </si>
  <si>
    <t>Основное мероприятие «Мероприятия в сфере защиты населения от чрезвычайных ситуаций и пожаров »</t>
  </si>
  <si>
    <t>08 1 01 00000</t>
  </si>
  <si>
    <t>Мероприятия в сфере защиты населения от чрезвычайных ситуаций и пожаров в рамках подпрограммы  "Защита населения и территорий от чрезвычайных ситуаций" программы "Защита населения и территории Хохольского муниципального района от чрезвычайных ситуаций природного и техногенного характера" на 2015-2020 гг. (Иные бюджетные ассигнования)</t>
  </si>
  <si>
    <t>08 1 01 80050</t>
  </si>
  <si>
    <t>8.2.</t>
  </si>
  <si>
    <t>Подпрограмма "Выполнение мероприятий по ГО"</t>
  </si>
  <si>
    <t>08 2 00 00000</t>
  </si>
  <si>
    <t>Основное мероприятие «Мероприятия в сфере гражданской обороны»</t>
  </si>
  <si>
    <t>08 2 01 00000</t>
  </si>
  <si>
    <t>Мероприятия в сфере гражданской обороны в рамках подпрограммы  "Выполнение мероприятий по ГО" программы "Защита населения и территории Хохольского муниципального района от чрезвычайных ситуаций природного и техногенного характера" на 2015-2020 гг. (Закупка товаров, работ и услуг для государственных (муниципальных) нужд)</t>
  </si>
  <si>
    <t>08 2 01 80060</t>
  </si>
  <si>
    <t>8.3.</t>
  </si>
  <si>
    <t>Подпрограмма "Обеспечение деятельности МКУ "Единая дежурно-диспетчерская служба Хохольского муниципального района""</t>
  </si>
  <si>
    <t>08 3 00 00000</t>
  </si>
  <si>
    <t>Основное мероприятие «Обеспечение деятельности МКУ "Единая дежурно-диспетчерская служба Хохольского муниципального района»</t>
  </si>
  <si>
    <t>08 3 01 00000</t>
  </si>
  <si>
    <t>Расходы на обеспечение деятельности (оказание услуг) муниципальных  учреждений в рамках подпрограммы "Обеспечение деятельности МКУ "Единая дежурно-диспетчерская служба Хохольского муниципального района" программы "Защита населения и территории Хохольского муниципального района от чрезвычайных ситуаций природного и техногенного характера" на 2015-2020 гг.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</si>
  <si>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08 3 01 80590</t>
  </si>
  <si>
    <t>Расходы на обеспечение деятельности (оказание услуг) муниципальных  учреждений в рамках подпрограммы "Обеспечение деятельности МКУ "Единая дежурно-диспетчерская служба Хохольского муниципального района"" программы "Защита населения и территории Хохольского муниципального района от чрезвычайных ситуаций природного и техногенного характера" на 2015-2020 гг. 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</si>
  <si>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 учреждений в рамках подпрограммы "Обеспечение деятельности МКУ "Единая дежурно-диспетчерская служба Хохольского муниципального района"" программы "Защита населения и территории Хохольского муниципального района от чрезвычайных ситуаций природного и техногенного характера" на 2015-2020 гг. (Иные бюджетные ассигнования)</t>
  </si>
  <si>
    <t>9.</t>
  </si>
  <si>
    <t>Муниципальная программа "Охрана окружающей среды и природных ресурсов Хохольского муниципального района на 2014-2020 гг."</t>
  </si>
  <si>
    <t>09 0 00 00000</t>
  </si>
  <si>
    <t>9.1.</t>
  </si>
  <si>
    <t>Подпрограмма "Регулирование качества окружающей среды, создание системы обращения с расходами"</t>
  </si>
  <si>
    <t>9.2.</t>
  </si>
  <si>
    <t>Подпрограмма "Озеленение и благоустройство населенных пунктов"</t>
  </si>
  <si>
    <t>10.</t>
  </si>
  <si>
    <t>Муниципальная программа "Создание условий для развития транспортной системы и дорожного хозяйства"</t>
  </si>
  <si>
    <t>10 0 00 00000</t>
  </si>
  <si>
    <t>10.1.</t>
  </si>
  <si>
    <t>Подпрограмма "Повышение безопасности дорожного движения на территории Хохольского муниципального района"</t>
  </si>
  <si>
    <t>10.2.</t>
  </si>
  <si>
    <t>Подпрограмма "Развитие транспортной системы и дорожного хозяйства Хохольского муниципального района"</t>
  </si>
  <si>
    <t>Основное мероприятие "Дорожная деятельность"</t>
  </si>
  <si>
    <t>10 2 02 80270</t>
  </si>
  <si>
    <t>Ремонт и содержание автомобильных  дорог  (Закупка товаров, работ и услуг для государственных (муниципальных) нужд)</t>
  </si>
  <si>
    <t>Ремонт и содержание автомобильных  дорог (Межбюджетные трансферты)</t>
  </si>
  <si>
    <t xml:space="preserve">Приложение 14
к решению Совета народных депутатов
Хохольского муниципального района
от 27.12.2016 года № 43
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</si>
</sst>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0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2"/>
      <name val="Arial Cyr"/>
      <charset val="204"/>
    </font>
    <font>
      <b/>
      <sz val="16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0"/>
      <name val="Arial Cyr"/>
      <charset val="204"/>
    </font>
    <font>
      <b/>
      <sz val="14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0"/>
      <name val="Arial Cyr"/>
      <charset val="204"/>
    </font>
    <font>
      <sz val="1"/>
      <color rgb="FF000000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rgb="FF00FFFF"/>
        <bgColor rgb="FF000000"/>
      </patternFill>
    </fill>
    <fill>
      <patternFill patternType="solid">
        <fgColor rgb="FFFFC000"/>
        <bgColor rgb="FF000000"/>
      </patternFill>
    </fill>
    <fill>
      <patternFill patternType="solid">
        <fgColor rgb="FFFFCC99"/>
        <bgColor rgb="FF000000"/>
      </patternFill>
    </fill>
    <fill>
      <patternFill patternType="solid">
        <fgColor rgb="FFFFFF99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rgb="FFFFFF00"/>
        <bgColor rgb="FF000000"/>
      </patternFill>
    </fill>
  </fills>
  <borders count="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80">
    <xf numFmtId="0" fontId="0" fillId="0" borderId="0" xfId="0"/>
    <xf numFmtId="0" fontId="8" fillId="0" borderId="0" xfId="0" applyFont="1" applyFill="1" applyBorder="1"/>
    <xf numFmtId="0" fontId="4" fillId="0" borderId="3" xfId="0" applyFont="1" applyFill="1" applyBorder="1" applyAlignment="1">
      <alignment horizontal="center" wrapText="1"/>
    </xf>
    <xf numFmtId="0" fontId="4" fillId="0" borderId="4" xfId="0" applyFont="1" applyFill="1" applyBorder="1" applyAlignment="1">
      <alignment horizontal="center" wrapText="1"/>
    </xf>
    <xf numFmtId="0" fontId="9" fillId="0" borderId="1" xfId="0" applyFont="1" applyFill="1" applyBorder="1" applyAlignment="1">
      <alignment horizontal="center"/>
    </xf>
    <xf numFmtId="0" fontId="8" fillId="0" borderId="1" xfId="0" applyFont="1" applyFill="1" applyBorder="1"/>
    <xf numFmtId="0" fontId="8" fillId="0" borderId="5" xfId="0" applyFont="1" applyFill="1" applyBorder="1"/>
    <xf numFmtId="0" fontId="4" fillId="0" borderId="1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 wrapText="1"/>
    </xf>
    <xf numFmtId="0" fontId="4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left" wrapText="1"/>
    </xf>
    <xf numFmtId="164" fontId="4" fillId="2" borderId="1" xfId="0" applyNumberFormat="1" applyFont="1" applyFill="1" applyBorder="1" applyAlignment="1">
      <alignment horizontal="center" wrapText="1"/>
    </xf>
    <xf numFmtId="0" fontId="4" fillId="3" borderId="1" xfId="0" applyFont="1" applyFill="1" applyBorder="1" applyAlignment="1">
      <alignment horizontal="center"/>
    </xf>
    <xf numFmtId="0" fontId="4" fillId="3" borderId="1" xfId="1" applyFont="1" applyFill="1" applyBorder="1" applyAlignment="1">
      <alignment horizontal="left" wrapText="1"/>
    </xf>
    <xf numFmtId="0" fontId="4" fillId="3" borderId="1" xfId="1" applyFont="1" applyFill="1" applyBorder="1" applyAlignment="1">
      <alignment horizontal="center" wrapText="1"/>
    </xf>
    <xf numFmtId="0" fontId="5" fillId="3" borderId="1" xfId="0" applyFont="1" applyFill="1" applyBorder="1"/>
    <xf numFmtId="164" fontId="6" fillId="3" borderId="1" xfId="0" applyNumberFormat="1" applyFont="1" applyFill="1" applyBorder="1" applyAlignment="1">
      <alignment horizontal="center"/>
    </xf>
    <xf numFmtId="0" fontId="4" fillId="4" borderId="1" xfId="0" applyFont="1" applyFill="1" applyBorder="1" applyAlignment="1">
      <alignment horizontal="center"/>
    </xf>
    <xf numFmtId="0" fontId="4" fillId="4" borderId="1" xfId="1" applyFont="1" applyFill="1" applyBorder="1" applyAlignment="1">
      <alignment horizontal="left" wrapText="1"/>
    </xf>
    <xf numFmtId="0" fontId="4" fillId="4" borderId="1" xfId="1" applyFont="1" applyFill="1" applyBorder="1" applyAlignment="1">
      <alignment horizontal="center" wrapText="1"/>
    </xf>
    <xf numFmtId="0" fontId="5" fillId="4" borderId="1" xfId="0" applyFont="1" applyFill="1" applyBorder="1"/>
    <xf numFmtId="164" fontId="6" fillId="4" borderId="1" xfId="0" applyNumberFormat="1" applyFont="1" applyFill="1" applyBorder="1" applyAlignment="1">
      <alignment horizontal="center"/>
    </xf>
    <xf numFmtId="0" fontId="4" fillId="5" borderId="1" xfId="0" applyFont="1" applyFill="1" applyBorder="1" applyAlignment="1">
      <alignment horizontal="center"/>
    </xf>
    <xf numFmtId="0" fontId="4" fillId="5" borderId="1" xfId="1" applyFont="1" applyFill="1" applyBorder="1" applyAlignment="1">
      <alignment horizontal="left" wrapText="1"/>
    </xf>
    <xf numFmtId="0" fontId="4" fillId="5" borderId="1" xfId="1" applyFont="1" applyFill="1" applyBorder="1" applyAlignment="1">
      <alignment horizontal="center" wrapText="1"/>
    </xf>
    <xf numFmtId="0" fontId="5" fillId="5" borderId="1" xfId="0" applyFont="1" applyFill="1" applyBorder="1"/>
    <xf numFmtId="164" fontId="6" fillId="5" borderId="6" xfId="0" applyNumberFormat="1" applyFont="1" applyFill="1" applyBorder="1" applyAlignment="1">
      <alignment horizontal="center"/>
    </xf>
    <xf numFmtId="0" fontId="4" fillId="6" borderId="1" xfId="0" applyFont="1" applyFill="1" applyBorder="1" applyAlignment="1">
      <alignment horizontal="center"/>
    </xf>
    <xf numFmtId="0" fontId="7" fillId="6" borderId="1" xfId="1" applyFont="1" applyFill="1" applyBorder="1" applyAlignment="1">
      <alignment horizontal="left" wrapText="1"/>
    </xf>
    <xf numFmtId="0" fontId="7" fillId="6" borderId="1" xfId="1" applyFont="1" applyFill="1" applyBorder="1" applyAlignment="1">
      <alignment horizontal="center" wrapText="1"/>
    </xf>
    <xf numFmtId="49" fontId="7" fillId="6" borderId="1" xfId="1" applyNumberFormat="1" applyFont="1" applyFill="1" applyBorder="1" applyAlignment="1">
      <alignment horizontal="center" wrapText="1"/>
    </xf>
    <xf numFmtId="164" fontId="7" fillId="2" borderId="1" xfId="1" applyNumberFormat="1" applyFont="1" applyFill="1" applyBorder="1" applyAlignment="1">
      <alignment horizontal="center"/>
    </xf>
    <xf numFmtId="49" fontId="4" fillId="4" borderId="1" xfId="1" applyNumberFormat="1" applyFont="1" applyFill="1" applyBorder="1" applyAlignment="1">
      <alignment horizontal="center" wrapText="1"/>
    </xf>
    <xf numFmtId="0" fontId="8" fillId="6" borderId="1" xfId="0" applyFont="1" applyFill="1" applyBorder="1"/>
    <xf numFmtId="0" fontId="7" fillId="6" borderId="1" xfId="0" applyFont="1" applyFill="1" applyBorder="1" applyAlignment="1">
      <alignment wrapText="1"/>
    </xf>
    <xf numFmtId="0" fontId="7" fillId="6" borderId="1" xfId="0" applyFont="1" applyFill="1" applyBorder="1" applyAlignment="1">
      <alignment horizontal="center" wrapText="1"/>
    </xf>
    <xf numFmtId="164" fontId="7" fillId="7" borderId="1" xfId="1" applyNumberFormat="1" applyFont="1" applyFill="1" applyBorder="1" applyAlignment="1">
      <alignment horizontal="center" wrapText="1"/>
    </xf>
    <xf numFmtId="164" fontId="7" fillId="7" borderId="1" xfId="0" applyNumberFormat="1" applyFont="1" applyFill="1" applyBorder="1" applyAlignment="1">
      <alignment horizontal="center" wrapText="1"/>
    </xf>
    <xf numFmtId="0" fontId="7" fillId="6" borderId="1" xfId="2" applyNumberFormat="1" applyFont="1" applyFill="1" applyBorder="1" applyAlignment="1">
      <alignment wrapText="1"/>
    </xf>
    <xf numFmtId="164" fontId="7" fillId="2" borderId="1" xfId="1" applyNumberFormat="1" applyFont="1" applyFill="1" applyBorder="1" applyAlignment="1">
      <alignment horizontal="center" wrapText="1"/>
    </xf>
    <xf numFmtId="4" fontId="7" fillId="2" borderId="1" xfId="0" applyNumberFormat="1" applyFont="1" applyFill="1" applyBorder="1" applyAlignment="1">
      <alignment horizontal="center" wrapText="1"/>
    </xf>
    <xf numFmtId="164" fontId="7" fillId="2" borderId="1" xfId="0" applyNumberFormat="1" applyFont="1" applyFill="1" applyBorder="1" applyAlignment="1">
      <alignment horizontal="center" wrapText="1"/>
    </xf>
    <xf numFmtId="49" fontId="7" fillId="6" borderId="1" xfId="0" applyNumberFormat="1" applyFont="1" applyFill="1" applyBorder="1" applyAlignment="1">
      <alignment horizontal="center" wrapText="1"/>
    </xf>
    <xf numFmtId="164" fontId="7" fillId="2" borderId="1" xfId="0" applyNumberFormat="1" applyFont="1" applyFill="1" applyBorder="1" applyAlignment="1">
      <alignment horizontal="center"/>
    </xf>
    <xf numFmtId="0" fontId="7" fillId="6" borderId="1" xfId="0" applyFont="1" applyFill="1" applyBorder="1" applyAlignment="1">
      <alignment horizontal="justify" vertical="top" wrapText="1"/>
    </xf>
    <xf numFmtId="0" fontId="6" fillId="3" borderId="1" xfId="0" applyFont="1" applyFill="1" applyBorder="1" applyAlignment="1">
      <alignment horizontal="center"/>
    </xf>
    <xf numFmtId="0" fontId="6" fillId="3" borderId="1" xfId="0" applyFont="1" applyFill="1" applyBorder="1" applyAlignment="1">
      <alignment wrapText="1"/>
    </xf>
    <xf numFmtId="0" fontId="8" fillId="3" borderId="1" xfId="0" applyFont="1" applyFill="1" applyBorder="1"/>
    <xf numFmtId="165" fontId="6" fillId="3" borderId="1" xfId="0" applyNumberFormat="1" applyFont="1" applyFill="1" applyBorder="1" applyAlignment="1">
      <alignment horizontal="center"/>
    </xf>
    <xf numFmtId="0" fontId="6" fillId="4" borderId="1" xfId="0" applyFont="1" applyFill="1" applyBorder="1" applyAlignment="1">
      <alignment horizontal="center"/>
    </xf>
    <xf numFmtId="0" fontId="6" fillId="4" borderId="1" xfId="0" applyFont="1" applyFill="1" applyBorder="1" applyAlignment="1">
      <alignment wrapText="1"/>
    </xf>
    <xf numFmtId="0" fontId="8" fillId="4" borderId="1" xfId="0" applyFont="1" applyFill="1" applyBorder="1"/>
    <xf numFmtId="0" fontId="7" fillId="6" borderId="1" xfId="0" applyFont="1" applyFill="1" applyBorder="1" applyAlignment="1">
      <alignment horizontal="center"/>
    </xf>
    <xf numFmtId="164" fontId="7" fillId="6" borderId="1" xfId="0" applyNumberFormat="1" applyFont="1" applyFill="1" applyBorder="1" applyAlignment="1">
      <alignment horizontal="center" wrapText="1"/>
    </xf>
    <xf numFmtId="0" fontId="6" fillId="4" borderId="1" xfId="0" applyFont="1" applyFill="1" applyBorder="1"/>
    <xf numFmtId="164" fontId="7" fillId="7" borderId="1" xfId="1" applyNumberFormat="1" applyFont="1" applyFill="1" applyBorder="1" applyAlignment="1">
      <alignment horizontal="center"/>
    </xf>
    <xf numFmtId="164" fontId="6" fillId="5" borderId="2" xfId="0" applyNumberFormat="1" applyFont="1" applyFill="1" applyBorder="1" applyAlignment="1">
      <alignment horizontal="center"/>
    </xf>
    <xf numFmtId="49" fontId="7" fillId="6" borderId="1" xfId="0" applyNumberFormat="1" applyFont="1" applyFill="1" applyBorder="1" applyAlignment="1">
      <alignment horizontal="center"/>
    </xf>
    <xf numFmtId="0" fontId="4" fillId="3" borderId="1" xfId="0" applyFont="1" applyFill="1" applyBorder="1" applyAlignment="1">
      <alignment horizontal="justify" vertical="top" wrapText="1"/>
    </xf>
    <xf numFmtId="0" fontId="4" fillId="3" borderId="1" xfId="0" applyFont="1" applyFill="1" applyBorder="1" applyAlignment="1">
      <alignment horizontal="center" wrapText="1"/>
    </xf>
    <xf numFmtId="49" fontId="4" fillId="3" borderId="1" xfId="0" applyNumberFormat="1" applyFont="1" applyFill="1" applyBorder="1" applyAlignment="1">
      <alignment horizontal="center" wrapText="1"/>
    </xf>
    <xf numFmtId="164" fontId="4" fillId="3" borderId="1" xfId="0" applyNumberFormat="1" applyFont="1" applyFill="1" applyBorder="1" applyAlignment="1">
      <alignment horizontal="center" wrapText="1"/>
    </xf>
    <xf numFmtId="0" fontId="4" fillId="4" borderId="1" xfId="0" applyFont="1" applyFill="1" applyBorder="1" applyAlignment="1">
      <alignment horizontal="justify" vertical="top" wrapText="1"/>
    </xf>
    <xf numFmtId="0" fontId="4" fillId="4" borderId="1" xfId="0" applyFont="1" applyFill="1" applyBorder="1" applyAlignment="1">
      <alignment horizontal="center" wrapText="1"/>
    </xf>
    <xf numFmtId="49" fontId="4" fillId="4" borderId="1" xfId="0" applyNumberFormat="1" applyFont="1" applyFill="1" applyBorder="1" applyAlignment="1">
      <alignment horizontal="center" wrapText="1"/>
    </xf>
    <xf numFmtId="164" fontId="4" fillId="4" borderId="1" xfId="0" applyNumberFormat="1" applyFont="1" applyFill="1" applyBorder="1" applyAlignment="1">
      <alignment horizontal="center" wrapText="1"/>
    </xf>
    <xf numFmtId="165" fontId="7" fillId="2" borderId="1" xfId="0" applyNumberFormat="1" applyFont="1" applyFill="1" applyBorder="1" applyAlignment="1">
      <alignment horizontal="center" wrapText="1"/>
    </xf>
    <xf numFmtId="0" fontId="4" fillId="3" borderId="1" xfId="0" applyFont="1" applyFill="1" applyBorder="1" applyAlignment="1">
      <alignment wrapText="1"/>
    </xf>
    <xf numFmtId="0" fontId="4" fillId="4" borderId="1" xfId="0" applyFont="1" applyFill="1" applyBorder="1" applyAlignment="1">
      <alignment wrapText="1"/>
    </xf>
    <xf numFmtId="164" fontId="7" fillId="0" borderId="1" xfId="0" applyNumberFormat="1" applyFont="1" applyFill="1" applyBorder="1" applyAlignment="1">
      <alignment horizontal="center" wrapText="1"/>
    </xf>
    <xf numFmtId="49" fontId="4" fillId="3" borderId="1" xfId="1" applyNumberFormat="1" applyFont="1" applyFill="1" applyBorder="1" applyAlignment="1">
      <alignment horizontal="center" wrapText="1"/>
    </xf>
    <xf numFmtId="164" fontId="4" fillId="3" borderId="1" xfId="1" applyNumberFormat="1" applyFont="1" applyFill="1" applyBorder="1" applyAlignment="1">
      <alignment horizontal="center"/>
    </xf>
    <xf numFmtId="164" fontId="4" fillId="4" borderId="1" xfId="1" applyNumberFormat="1" applyFont="1" applyFill="1" applyBorder="1" applyAlignment="1">
      <alignment horizontal="center"/>
    </xf>
    <xf numFmtId="49" fontId="4" fillId="4" borderId="1" xfId="0" applyNumberFormat="1" applyFont="1" applyFill="1" applyBorder="1" applyAlignment="1">
      <alignment horizontal="center"/>
    </xf>
    <xf numFmtId="3" fontId="4" fillId="5" borderId="1" xfId="1" applyNumberFormat="1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center" wrapText="1"/>
    </xf>
    <xf numFmtId="0" fontId="8" fillId="0" borderId="0" xfId="0" applyFont="1" applyFill="1" applyBorder="1" applyAlignment="1"/>
    <xf numFmtId="0" fontId="3" fillId="0" borderId="0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center" wrapText="1"/>
    </xf>
    <xf numFmtId="0" fontId="4" fillId="0" borderId="2" xfId="0" applyFont="1" applyFill="1" applyBorder="1" applyAlignment="1">
      <alignment horizontal="center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&#1054;&#1073;&#1084;&#1077;&#1085;&#1085;&#1080;&#1082;\&#1056;&#1072;&#1079;&#1088;&#1072;&#1073;&#1086;&#1090;&#1082;&#1072;%20&#1073;&#1102;&#1076;&#1078;&#1077;&#1090;&#1072;%20&#1085;&#1072;%202017-2019&#1075;\&#1055;&#1088;&#1080;&#1083;&#1086;&#1078;&#1077;&#1085;&#1080;&#1103;%20&#1082;%20&#1073;&#1102;&#1076;&#1078;&#1077;&#1090;&#1091;%202017%20&#1087;&#1088;&#1086;&#1077;&#1082;&#1090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Райбюджет"/>
      <sheetName val="УПРАВЛЕНИЕ"/>
      <sheetName val="Национальная безопасность"/>
      <sheetName val="НАЦИОНАЛЬНАЯ ЭКОНОМИКА"/>
      <sheetName val="ЖКХ"/>
      <sheetName val="ОБРАЗОВАНИЕ"/>
      <sheetName val="КУЛЬТУРА"/>
      <sheetName val="Здравоохранение"/>
      <sheetName val="Физическая кул.испорт"/>
      <sheetName val="Социальная политика"/>
      <sheetName val="Межбюдж.трансф."/>
      <sheetName val="Условно утв.расх."/>
      <sheetName val="Расч.дотац."/>
      <sheetName val="Сравн.бюдж."/>
      <sheetName val="Обл.ср-ва"/>
      <sheetName val="функционал"/>
      <sheetName val="ведомственная"/>
      <sheetName val="программы"/>
      <sheetName val="публ обяз"/>
      <sheetName val="Источники"/>
      <sheetName val="Лист1"/>
      <sheetName val="Лист4"/>
      <sheetName val="Лист2"/>
      <sheetName val="Лист3"/>
      <sheetName val="Лист5"/>
    </sheetNames>
    <sheetDataSet>
      <sheetData sheetId="0">
        <row r="47">
          <cell r="EP47">
            <v>875</v>
          </cell>
        </row>
      </sheetData>
      <sheetData sheetId="1">
        <row r="57">
          <cell r="D57">
            <v>2050.9899999999998</v>
          </cell>
        </row>
        <row r="59">
          <cell r="D59">
            <v>739.09123239999997</v>
          </cell>
          <cell r="EP59">
            <v>758.09123239999997</v>
          </cell>
        </row>
        <row r="61">
          <cell r="D61">
            <v>10042.535882400001</v>
          </cell>
          <cell r="CS61">
            <v>14.1</v>
          </cell>
          <cell r="CT61">
            <v>97.6</v>
          </cell>
          <cell r="EP61">
            <v>12548.535882400003</v>
          </cell>
        </row>
        <row r="62">
          <cell r="D62">
            <v>284.39999999999998</v>
          </cell>
          <cell r="EP62">
            <v>314.39999999999998</v>
          </cell>
        </row>
        <row r="63">
          <cell r="D63">
            <v>273.8</v>
          </cell>
          <cell r="EP63">
            <v>299.90000000000003</v>
          </cell>
        </row>
        <row r="64">
          <cell r="D64">
            <v>292.7</v>
          </cell>
          <cell r="EP64">
            <v>352.7</v>
          </cell>
        </row>
        <row r="65">
          <cell r="D65">
            <v>3890.0304639999999</v>
          </cell>
          <cell r="EP65">
            <v>4578.8304639999997</v>
          </cell>
        </row>
        <row r="66">
          <cell r="CM66">
            <v>3500</v>
          </cell>
          <cell r="CN66">
            <v>100</v>
          </cell>
        </row>
        <row r="68">
          <cell r="D68">
            <v>350.303516</v>
          </cell>
          <cell r="EP68">
            <v>387.00351599999999</v>
          </cell>
        </row>
        <row r="69">
          <cell r="D69">
            <v>891.40099871999996</v>
          </cell>
          <cell r="EP69">
            <v>1004.00099872</v>
          </cell>
        </row>
        <row r="70">
          <cell r="EP70">
            <v>50</v>
          </cell>
        </row>
        <row r="71">
          <cell r="CC71">
            <v>32.299999999999997</v>
          </cell>
          <cell r="EP71">
            <v>232.3</v>
          </cell>
        </row>
        <row r="72">
          <cell r="EP72">
            <v>707.85938160000012</v>
          </cell>
        </row>
        <row r="75">
          <cell r="D75">
            <v>7183.1558410500002</v>
          </cell>
          <cell r="EP75">
            <v>8979.1558410500002</v>
          </cell>
        </row>
        <row r="76">
          <cell r="D76">
            <v>339.04626839999997</v>
          </cell>
          <cell r="EP76">
            <v>342.99626839999996</v>
          </cell>
        </row>
        <row r="77">
          <cell r="D77">
            <v>339.04626839999997</v>
          </cell>
          <cell r="EP77">
            <v>375.99626839999996</v>
          </cell>
        </row>
      </sheetData>
      <sheetData sheetId="2">
        <row r="9">
          <cell r="D9">
            <v>2136.260726</v>
          </cell>
          <cell r="EP9">
            <v>2225.260726</v>
          </cell>
        </row>
        <row r="10">
          <cell r="EP10">
            <v>347</v>
          </cell>
        </row>
        <row r="11">
          <cell r="EP11">
            <v>0</v>
          </cell>
        </row>
      </sheetData>
      <sheetData sheetId="3">
        <row r="38">
          <cell r="D38">
            <v>3168.6730224400003</v>
          </cell>
          <cell r="EP38">
            <v>3531.0730224400004</v>
          </cell>
        </row>
        <row r="39">
          <cell r="D39">
            <v>332.1</v>
          </cell>
          <cell r="EP39">
            <v>370.00000000000006</v>
          </cell>
        </row>
        <row r="40">
          <cell r="EP40">
            <v>102.4</v>
          </cell>
        </row>
        <row r="41">
          <cell r="EP41">
            <v>2099.1333837100001</v>
          </cell>
        </row>
        <row r="45">
          <cell r="AT45">
            <v>11850</v>
          </cell>
          <cell r="BW45">
            <v>2000</v>
          </cell>
        </row>
        <row r="48">
          <cell r="EP48">
            <v>60</v>
          </cell>
        </row>
        <row r="50">
          <cell r="EP50">
            <v>50</v>
          </cell>
        </row>
        <row r="59">
          <cell r="EP59">
            <v>60</v>
          </cell>
        </row>
      </sheetData>
      <sheetData sheetId="4"/>
      <sheetData sheetId="5">
        <row r="11">
          <cell r="D11">
            <v>2769.4992641400004</v>
          </cell>
          <cell r="CS11">
            <v>39.299999999999997</v>
          </cell>
          <cell r="CT11">
            <v>48.164999999999999</v>
          </cell>
          <cell r="EP11">
            <v>3881.1642641400003</v>
          </cell>
        </row>
        <row r="12">
          <cell r="D12">
            <v>5480.0999999999995</v>
          </cell>
          <cell r="EP12">
            <v>5535.4</v>
          </cell>
        </row>
        <row r="13">
          <cell r="D13">
            <v>0</v>
          </cell>
          <cell r="CS13">
            <v>0</v>
          </cell>
          <cell r="CT13">
            <v>0</v>
          </cell>
          <cell r="EP13">
            <v>2316.6</v>
          </cell>
        </row>
        <row r="16">
          <cell r="EP16">
            <v>8336.8846965599987</v>
          </cell>
        </row>
        <row r="17">
          <cell r="EP17">
            <v>15551.699999999999</v>
          </cell>
        </row>
        <row r="22">
          <cell r="D22">
            <v>2075.3885728799996</v>
          </cell>
          <cell r="CC22">
            <v>525.29999999999995</v>
          </cell>
          <cell r="CS22">
            <v>1018.9</v>
          </cell>
          <cell r="CT22">
            <v>3102.6899999999996</v>
          </cell>
          <cell r="EP22">
            <v>29812.07857288</v>
          </cell>
        </row>
        <row r="24">
          <cell r="D24">
            <v>131107.89782744</v>
          </cell>
          <cell r="EP24">
            <v>132432.09782744001</v>
          </cell>
        </row>
        <row r="25">
          <cell r="D25">
            <v>5450.4000000000005</v>
          </cell>
          <cell r="EP25">
            <v>5505.5</v>
          </cell>
        </row>
        <row r="26">
          <cell r="D26">
            <v>0</v>
          </cell>
          <cell r="EP26">
            <v>2554.4</v>
          </cell>
        </row>
        <row r="29">
          <cell r="EP29">
            <v>2162.9249952</v>
          </cell>
        </row>
        <row r="31">
          <cell r="EP31">
            <v>6661.1</v>
          </cell>
        </row>
        <row r="32">
          <cell r="EP32">
            <v>705.80000000000007</v>
          </cell>
        </row>
        <row r="36">
          <cell r="D36">
            <v>12834.116064</v>
          </cell>
          <cell r="CS36">
            <v>21.9</v>
          </cell>
          <cell r="CT36">
            <v>7.24</v>
          </cell>
          <cell r="CY36">
            <v>18</v>
          </cell>
          <cell r="EP36">
            <v>14286.156063999999</v>
          </cell>
        </row>
        <row r="40">
          <cell r="EP40">
            <v>6155.6207279999999</v>
          </cell>
        </row>
        <row r="45">
          <cell r="EP45">
            <v>0</v>
          </cell>
        </row>
        <row r="48">
          <cell r="EP48">
            <v>0</v>
          </cell>
        </row>
        <row r="50">
          <cell r="EP50">
            <v>0</v>
          </cell>
        </row>
        <row r="51">
          <cell r="DA51">
            <v>262.2</v>
          </cell>
        </row>
        <row r="54">
          <cell r="D54">
            <v>2273.5912100159999</v>
          </cell>
          <cell r="CT54">
            <v>0</v>
          </cell>
          <cell r="EP54">
            <v>2326.0912100159999</v>
          </cell>
        </row>
        <row r="57">
          <cell r="D57">
            <v>4943.2957071330002</v>
          </cell>
          <cell r="CT57">
            <v>8</v>
          </cell>
          <cell r="EP57">
            <v>6027.995707133</v>
          </cell>
        </row>
        <row r="58">
          <cell r="EP58">
            <v>400</v>
          </cell>
        </row>
        <row r="59">
          <cell r="D59">
            <v>3154.7238660000003</v>
          </cell>
          <cell r="EP59">
            <v>3320.7238660000003</v>
          </cell>
        </row>
      </sheetData>
      <sheetData sheetId="6">
        <row r="31">
          <cell r="D31">
            <v>1874.0206800000001</v>
          </cell>
          <cell r="CT31">
            <v>0</v>
          </cell>
        </row>
        <row r="32">
          <cell r="EP32">
            <v>1187.62788</v>
          </cell>
        </row>
        <row r="33">
          <cell r="EP33">
            <v>731.39279999999997</v>
          </cell>
        </row>
        <row r="34">
          <cell r="DS34">
            <v>8.4</v>
          </cell>
        </row>
        <row r="35">
          <cell r="EP35">
            <v>60.4</v>
          </cell>
        </row>
      </sheetData>
      <sheetData sheetId="7"/>
      <sheetData sheetId="8">
        <row r="57">
          <cell r="EP57">
            <v>300</v>
          </cell>
        </row>
        <row r="59">
          <cell r="EP59">
            <v>16962.171858401598</v>
          </cell>
        </row>
      </sheetData>
      <sheetData sheetId="9">
        <row r="41">
          <cell r="CG41">
            <v>109.3</v>
          </cell>
          <cell r="CH41">
            <v>2918.6</v>
          </cell>
        </row>
        <row r="44">
          <cell r="CE44">
            <v>50</v>
          </cell>
        </row>
        <row r="45">
          <cell r="CF45">
            <v>200</v>
          </cell>
        </row>
        <row r="46">
          <cell r="CF46">
            <v>200</v>
          </cell>
        </row>
        <row r="48">
          <cell r="CE48">
            <v>469.7</v>
          </cell>
        </row>
        <row r="49">
          <cell r="CE49">
            <v>0</v>
          </cell>
        </row>
        <row r="50">
          <cell r="CE50">
            <v>0</v>
          </cell>
        </row>
        <row r="51">
          <cell r="CE51">
            <v>0</v>
          </cell>
        </row>
        <row r="52">
          <cell r="CE52">
            <v>2586</v>
          </cell>
        </row>
        <row r="53">
          <cell r="CE53">
            <v>5489</v>
          </cell>
        </row>
        <row r="54">
          <cell r="CE54">
            <v>2746</v>
          </cell>
        </row>
        <row r="56">
          <cell r="CE56">
            <v>549</v>
          </cell>
        </row>
        <row r="58">
          <cell r="BV58">
            <v>160</v>
          </cell>
        </row>
      </sheetData>
      <sheetData sheetId="10">
        <row r="26">
          <cell r="BY26">
            <v>5050</v>
          </cell>
        </row>
        <row r="27">
          <cell r="BZ27">
            <v>3630</v>
          </cell>
        </row>
        <row r="29">
          <cell r="CA29">
            <v>15400</v>
          </cell>
        </row>
        <row r="38">
          <cell r="EP38">
            <v>0</v>
          </cell>
        </row>
      </sheetData>
      <sheetData sheetId="11"/>
      <sheetData sheetId="12"/>
      <sheetData sheetId="13"/>
      <sheetData sheetId="14"/>
      <sheetData sheetId="15"/>
      <sheetData sheetId="16"/>
      <sheetData sheetId="17">
        <row r="42">
          <cell r="G42">
            <v>7183.1558410500002</v>
          </cell>
        </row>
        <row r="44">
          <cell r="G44">
            <v>0</v>
          </cell>
        </row>
        <row r="65">
          <cell r="G65">
            <v>2769.4992641400004</v>
          </cell>
        </row>
        <row r="68">
          <cell r="G68">
            <v>87.465000000000003</v>
          </cell>
        </row>
        <row r="116">
          <cell r="G116">
            <v>1874.0206800000001</v>
          </cell>
        </row>
        <row r="118">
          <cell r="G118">
            <v>0</v>
          </cell>
        </row>
        <row r="160">
          <cell r="G160">
            <v>3890.0304639999999</v>
          </cell>
        </row>
        <row r="162">
          <cell r="G162">
            <v>0</v>
          </cell>
        </row>
        <row r="176">
          <cell r="G176">
            <v>3500.7730224400002</v>
          </cell>
        </row>
        <row r="178">
          <cell r="G178">
            <v>0</v>
          </cell>
        </row>
      </sheetData>
      <sheetData sheetId="18"/>
      <sheetData sheetId="19"/>
      <sheetData sheetId="20"/>
      <sheetData sheetId="21"/>
      <sheetData sheetId="22"/>
      <sheetData sheetId="23"/>
      <sheetData sheetId="2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1">
    <pageSetUpPr fitToPage="1"/>
  </sheetPr>
  <dimension ref="A1:G212"/>
  <sheetViews>
    <sheetView tabSelected="1" zoomScale="62" zoomScaleNormal="62" workbookViewId="0">
      <selection activeCell="J5" sqref="J5"/>
    </sheetView>
  </sheetViews>
  <sheetFormatPr defaultRowHeight="15"/>
  <cols>
    <col min="1" max="1" width="9.7109375" bestFit="1" customWidth="1"/>
    <col min="2" max="2" width="82.5703125" customWidth="1"/>
    <col min="3" max="3" width="20.28515625" customWidth="1"/>
    <col min="4" max="4" width="10.28515625" customWidth="1"/>
    <col min="5" max="5" width="9" customWidth="1"/>
    <col min="6" max="6" width="10" customWidth="1"/>
    <col min="7" max="7" width="19.7109375" customWidth="1"/>
  </cols>
  <sheetData>
    <row r="1" spans="1:7" ht="51" customHeight="1">
      <c r="A1" s="1"/>
      <c r="B1" s="1"/>
      <c r="C1" s="1"/>
      <c r="D1" s="75" t="s">
        <v>402</v>
      </c>
      <c r="E1" s="76"/>
      <c r="F1" s="76"/>
      <c r="G1" s="76"/>
    </row>
    <row r="2" spans="1:7" ht="51" customHeight="1">
      <c r="A2" s="1"/>
      <c r="B2" s="1"/>
      <c r="C2" s="1"/>
      <c r="D2" s="76"/>
      <c r="E2" s="76"/>
      <c r="F2" s="76"/>
      <c r="G2" s="76"/>
    </row>
    <row r="3" spans="1:7" ht="51" customHeight="1">
      <c r="A3" s="1"/>
      <c r="B3" s="1"/>
      <c r="C3" s="1"/>
      <c r="D3" s="76"/>
      <c r="E3" s="76"/>
      <c r="F3" s="76"/>
      <c r="G3" s="76"/>
    </row>
    <row r="4" spans="1:7" ht="77.25" customHeight="1">
      <c r="A4" s="77" t="s">
        <v>0</v>
      </c>
      <c r="B4" s="77"/>
      <c r="C4" s="77"/>
      <c r="D4" s="77"/>
      <c r="E4" s="77"/>
      <c r="F4" s="77"/>
      <c r="G4" s="77"/>
    </row>
    <row r="5" spans="1:7">
      <c r="A5" s="1"/>
      <c r="B5" s="1"/>
      <c r="C5" s="1"/>
      <c r="D5" s="1"/>
      <c r="E5" s="1"/>
      <c r="F5" s="1"/>
      <c r="G5" s="1"/>
    </row>
    <row r="6" spans="1:7">
      <c r="A6" s="1"/>
      <c r="B6" s="1"/>
      <c r="C6" s="1"/>
      <c r="D6" s="1"/>
      <c r="E6" s="1"/>
      <c r="F6" s="1"/>
      <c r="G6" s="1"/>
    </row>
    <row r="7" spans="1:7">
      <c r="A7" s="1"/>
      <c r="B7" s="1"/>
      <c r="C7" s="1"/>
      <c r="D7" s="1"/>
      <c r="E7" s="1"/>
      <c r="F7" s="1"/>
      <c r="G7" s="1"/>
    </row>
    <row r="8" spans="1:7" ht="15.75" thickBot="1">
      <c r="A8" s="1"/>
      <c r="B8" s="1"/>
      <c r="C8" s="1"/>
      <c r="D8" s="1"/>
      <c r="E8" s="1"/>
      <c r="F8" s="1"/>
      <c r="G8" s="1"/>
    </row>
    <row r="9" spans="1:7" ht="19.5" thickBot="1">
      <c r="A9" s="78" t="s">
        <v>1</v>
      </c>
      <c r="B9" s="78" t="s">
        <v>2</v>
      </c>
      <c r="C9" s="78" t="s">
        <v>3</v>
      </c>
      <c r="D9" s="78" t="s">
        <v>4</v>
      </c>
      <c r="E9" s="78" t="s">
        <v>5</v>
      </c>
      <c r="F9" s="79" t="s">
        <v>6</v>
      </c>
      <c r="G9" s="2" t="s">
        <v>7</v>
      </c>
    </row>
    <row r="10" spans="1:7" ht="19.5" thickBot="1">
      <c r="A10" s="78"/>
      <c r="B10" s="78"/>
      <c r="C10" s="78"/>
      <c r="D10" s="78"/>
      <c r="E10" s="78"/>
      <c r="F10" s="79"/>
      <c r="G10" s="3" t="s">
        <v>8</v>
      </c>
    </row>
    <row r="11" spans="1:7" ht="15.75" thickBot="1">
      <c r="A11" s="4"/>
      <c r="B11" s="5"/>
      <c r="C11" s="5"/>
      <c r="D11" s="5"/>
      <c r="E11" s="5"/>
      <c r="F11" s="5"/>
      <c r="G11" s="6"/>
    </row>
    <row r="12" spans="1:7" ht="19.5" thickBot="1">
      <c r="A12" s="7">
        <v>1</v>
      </c>
      <c r="B12" s="8">
        <v>2</v>
      </c>
      <c r="C12" s="7">
        <v>3</v>
      </c>
      <c r="D12" s="7">
        <v>4</v>
      </c>
      <c r="E12" s="7">
        <v>5</v>
      </c>
      <c r="F12" s="7">
        <v>6</v>
      </c>
      <c r="G12" s="8">
        <v>7</v>
      </c>
    </row>
    <row r="13" spans="1:7" ht="19.5" thickBot="1">
      <c r="A13" s="9"/>
      <c r="B13" s="10" t="s">
        <v>9</v>
      </c>
      <c r="C13" s="9"/>
      <c r="D13" s="9"/>
      <c r="E13" s="9"/>
      <c r="F13" s="9"/>
      <c r="G13" s="11">
        <f>+G14+G49+G131+G142+G143+G163+G184+G192+G204+G207</f>
        <v>367194.65745489061</v>
      </c>
    </row>
    <row r="14" spans="1:7" ht="38.25" thickBot="1">
      <c r="A14" s="12">
        <v>1</v>
      </c>
      <c r="B14" s="13" t="s">
        <v>10</v>
      </c>
      <c r="C14" s="14" t="s">
        <v>11</v>
      </c>
      <c r="D14" s="15"/>
      <c r="E14" s="15"/>
      <c r="F14" s="15"/>
      <c r="G14" s="16">
        <f>+G15+G18+G31</f>
        <v>26719.769008650004</v>
      </c>
    </row>
    <row r="15" spans="1:7" ht="38.25" hidden="1" thickBot="1">
      <c r="A15" s="17" t="s">
        <v>12</v>
      </c>
      <c r="B15" s="18" t="s">
        <v>13</v>
      </c>
      <c r="C15" s="19" t="s">
        <v>14</v>
      </c>
      <c r="D15" s="20"/>
      <c r="E15" s="20"/>
      <c r="F15" s="20"/>
      <c r="G15" s="21">
        <f>+G17</f>
        <v>0</v>
      </c>
    </row>
    <row r="16" spans="1:7" ht="57" hidden="1" thickBot="1">
      <c r="A16" s="22"/>
      <c r="B16" s="23" t="s">
        <v>15</v>
      </c>
      <c r="C16" s="24" t="s">
        <v>16</v>
      </c>
      <c r="D16" s="25"/>
      <c r="E16" s="25"/>
      <c r="F16" s="25"/>
      <c r="G16" s="26">
        <f>G17</f>
        <v>0</v>
      </c>
    </row>
    <row r="17" spans="1:7" ht="132" hidden="1" thickBot="1">
      <c r="A17" s="27"/>
      <c r="B17" s="28" t="s">
        <v>17</v>
      </c>
      <c r="C17" s="29" t="s">
        <v>18</v>
      </c>
      <c r="D17" s="29">
        <v>200</v>
      </c>
      <c r="E17" s="30" t="s">
        <v>19</v>
      </c>
      <c r="F17" s="30" t="s">
        <v>20</v>
      </c>
      <c r="G17" s="31">
        <f>+[1]ОБРАЗОВАНИЕ!EP45</f>
        <v>0</v>
      </c>
    </row>
    <row r="18" spans="1:7" ht="57" thickBot="1">
      <c r="A18" s="17" t="s">
        <v>21</v>
      </c>
      <c r="B18" s="18" t="s">
        <v>22</v>
      </c>
      <c r="C18" s="32" t="s">
        <v>23</v>
      </c>
      <c r="D18" s="20"/>
      <c r="E18" s="20"/>
      <c r="F18" s="20"/>
      <c r="G18" s="21">
        <f>+G22+G23+G24+G25+G26+G27+G20+G21+G30</f>
        <v>2072.9960528000001</v>
      </c>
    </row>
    <row r="19" spans="1:7" ht="57" thickBot="1">
      <c r="A19" s="22"/>
      <c r="B19" s="23" t="s">
        <v>24</v>
      </c>
      <c r="C19" s="24" t="s">
        <v>25</v>
      </c>
      <c r="D19" s="25"/>
      <c r="E19" s="25"/>
      <c r="F19" s="25"/>
      <c r="G19" s="26">
        <f>G22+G23+G24+G25+G26+G27+G20+G21</f>
        <v>2072.9960528000001</v>
      </c>
    </row>
    <row r="20" spans="1:7" ht="169.5" thickBot="1">
      <c r="A20" s="33"/>
      <c r="B20" s="34" t="s">
        <v>26</v>
      </c>
      <c r="C20" s="35" t="s">
        <v>27</v>
      </c>
      <c r="D20" s="29">
        <v>100</v>
      </c>
      <c r="E20" s="30" t="s">
        <v>28</v>
      </c>
      <c r="F20" s="30" t="s">
        <v>29</v>
      </c>
      <c r="G20" s="36">
        <f>[1]УПРАВЛЕНИЕ!D62+[1]УПРАВЛЕНИЕ!D63+[1]УПРАВЛЕНИЕ!D64</f>
        <v>850.90000000000009</v>
      </c>
    </row>
    <row r="21" spans="1:7" ht="132" thickBot="1">
      <c r="A21" s="33"/>
      <c r="B21" s="34" t="s">
        <v>30</v>
      </c>
      <c r="C21" s="35" t="s">
        <v>27</v>
      </c>
      <c r="D21" s="29">
        <v>200</v>
      </c>
      <c r="E21" s="30" t="s">
        <v>28</v>
      </c>
      <c r="F21" s="30" t="s">
        <v>29</v>
      </c>
      <c r="G21" s="36">
        <f>[1]УПРАВЛЕНИЕ!EP62+[1]УПРАВЛЕНИЕ!EP63+[1]УПРАВЛЕНИЕ!EP64-[1]УПРАВЛЕНИЕ!D62-[1]УПРАВЛЕНИЕ!D63-[1]УПРАВЛЕНИЕ!D64</f>
        <v>116.10000000000002</v>
      </c>
    </row>
    <row r="22" spans="1:7" ht="169.5" thickBot="1">
      <c r="A22" s="33"/>
      <c r="B22" s="34" t="s">
        <v>31</v>
      </c>
      <c r="C22" s="35" t="s">
        <v>32</v>
      </c>
      <c r="D22" s="29">
        <v>100</v>
      </c>
      <c r="E22" s="30" t="s">
        <v>28</v>
      </c>
      <c r="F22" s="30" t="s">
        <v>33</v>
      </c>
      <c r="G22" s="36">
        <f>+[1]УПРАВЛЕНИЕ!D76</f>
        <v>339.04626839999997</v>
      </c>
    </row>
    <row r="23" spans="1:7" ht="132" thickBot="1">
      <c r="A23" s="33"/>
      <c r="B23" s="34" t="s">
        <v>34</v>
      </c>
      <c r="C23" s="35" t="s">
        <v>32</v>
      </c>
      <c r="D23" s="29">
        <v>200</v>
      </c>
      <c r="E23" s="30" t="s">
        <v>28</v>
      </c>
      <c r="F23" s="30" t="s">
        <v>33</v>
      </c>
      <c r="G23" s="36">
        <f>+[1]УПРАВЛЕНИЕ!EP76-[1]УПРАВЛЕНИЕ!D76</f>
        <v>3.9499999999999886</v>
      </c>
    </row>
    <row r="24" spans="1:7" ht="169.5" thickBot="1">
      <c r="A24" s="33"/>
      <c r="B24" s="34" t="s">
        <v>35</v>
      </c>
      <c r="C24" s="35" t="s">
        <v>36</v>
      </c>
      <c r="D24" s="35">
        <v>100</v>
      </c>
      <c r="E24" s="30" t="s">
        <v>28</v>
      </c>
      <c r="F24" s="30" t="s">
        <v>33</v>
      </c>
      <c r="G24" s="37">
        <f>+[1]УПРАВЛЕНИЕ!D68</f>
        <v>350.303516</v>
      </c>
    </row>
    <row r="25" spans="1:7" ht="132" thickBot="1">
      <c r="A25" s="33"/>
      <c r="B25" s="34" t="s">
        <v>37</v>
      </c>
      <c r="C25" s="35" t="s">
        <v>36</v>
      </c>
      <c r="D25" s="35">
        <v>200</v>
      </c>
      <c r="E25" s="30" t="s">
        <v>28</v>
      </c>
      <c r="F25" s="30" t="s">
        <v>33</v>
      </c>
      <c r="G25" s="37">
        <f>+[1]УПРАВЛЕНИЕ!EP68-[1]УПРАВЛЕНИЕ!D68</f>
        <v>36.699999999999989</v>
      </c>
    </row>
    <row r="26" spans="1:7" ht="188.25" thickBot="1">
      <c r="A26" s="33"/>
      <c r="B26" s="34" t="s">
        <v>38</v>
      </c>
      <c r="C26" s="35" t="s">
        <v>39</v>
      </c>
      <c r="D26" s="35">
        <v>100</v>
      </c>
      <c r="E26" s="30" t="s">
        <v>28</v>
      </c>
      <c r="F26" s="30" t="s">
        <v>33</v>
      </c>
      <c r="G26" s="37">
        <f>+[1]УПРАВЛЕНИЕ!D77</f>
        <v>339.04626839999997</v>
      </c>
    </row>
    <row r="27" spans="1:7" ht="150.75" thickBot="1">
      <c r="A27" s="33"/>
      <c r="B27" s="34" t="s">
        <v>40</v>
      </c>
      <c r="C27" s="35" t="s">
        <v>39</v>
      </c>
      <c r="D27" s="35">
        <v>200</v>
      </c>
      <c r="E27" s="30" t="s">
        <v>28</v>
      </c>
      <c r="F27" s="30" t="s">
        <v>33</v>
      </c>
      <c r="G27" s="37">
        <f>+[1]УПРАВЛЕНИЕ!EP77-[1]УПРАВЛЕНИЕ!D77</f>
        <v>36.949999999999989</v>
      </c>
    </row>
    <row r="28" spans="1:7" ht="57" hidden="1" thickBot="1">
      <c r="A28" s="22"/>
      <c r="B28" s="23" t="s">
        <v>41</v>
      </c>
      <c r="C28" s="24" t="s">
        <v>42</v>
      </c>
      <c r="D28" s="25"/>
      <c r="E28" s="25"/>
      <c r="F28" s="25"/>
      <c r="G28" s="26"/>
    </row>
    <row r="29" spans="1:7" ht="38.25" hidden="1" thickBot="1">
      <c r="A29" s="22"/>
      <c r="B29" s="23" t="s">
        <v>43</v>
      </c>
      <c r="C29" s="24" t="s">
        <v>44</v>
      </c>
      <c r="D29" s="25"/>
      <c r="E29" s="25"/>
      <c r="F29" s="25"/>
      <c r="G29" s="26">
        <f>G30</f>
        <v>0</v>
      </c>
    </row>
    <row r="30" spans="1:7" ht="57" hidden="1" thickBot="1">
      <c r="A30" s="33"/>
      <c r="B30" s="34" t="s">
        <v>45</v>
      </c>
      <c r="C30" s="35" t="s">
        <v>46</v>
      </c>
      <c r="D30" s="35">
        <v>500</v>
      </c>
      <c r="E30" s="30" t="s">
        <v>47</v>
      </c>
      <c r="F30" s="30" t="s">
        <v>48</v>
      </c>
      <c r="G30" s="37">
        <f>[1]Межбюдж.трансф.!EP38</f>
        <v>0</v>
      </c>
    </row>
    <row r="31" spans="1:7" ht="38.25" thickBot="1">
      <c r="A31" s="17" t="s">
        <v>49</v>
      </c>
      <c r="B31" s="18" t="s">
        <v>50</v>
      </c>
      <c r="C31" s="32" t="s">
        <v>51</v>
      </c>
      <c r="D31" s="20"/>
      <c r="E31" s="20"/>
      <c r="F31" s="20"/>
      <c r="G31" s="21">
        <f>G32+G37+G40+G47</f>
        <v>24646.772955850003</v>
      </c>
    </row>
    <row r="32" spans="1:7" ht="57" thickBot="1">
      <c r="A32" s="22"/>
      <c r="B32" s="23" t="s">
        <v>52</v>
      </c>
      <c r="C32" s="24" t="s">
        <v>53</v>
      </c>
      <c r="D32" s="25"/>
      <c r="E32" s="25"/>
      <c r="F32" s="25"/>
      <c r="G32" s="26">
        <f>G33+G34+G35+G36</f>
        <v>14599.525882400003</v>
      </c>
    </row>
    <row r="33" spans="1:7" ht="169.5" thickBot="1">
      <c r="A33" s="33"/>
      <c r="B33" s="38" t="s">
        <v>26</v>
      </c>
      <c r="C33" s="29" t="s">
        <v>54</v>
      </c>
      <c r="D33" s="29">
        <v>100</v>
      </c>
      <c r="E33" s="30" t="s">
        <v>28</v>
      </c>
      <c r="F33" s="30" t="s">
        <v>29</v>
      </c>
      <c r="G33" s="39">
        <f>+[1]УПРАВЛЕНИЕ!D61</f>
        <v>10042.535882400001</v>
      </c>
    </row>
    <row r="34" spans="1:7" ht="132" thickBot="1">
      <c r="A34" s="33"/>
      <c r="B34" s="38" t="s">
        <v>30</v>
      </c>
      <c r="C34" s="29" t="s">
        <v>54</v>
      </c>
      <c r="D34" s="29">
        <v>200</v>
      </c>
      <c r="E34" s="30" t="s">
        <v>28</v>
      </c>
      <c r="F34" s="30" t="s">
        <v>29</v>
      </c>
      <c r="G34" s="39">
        <f>+[1]УПРАВЛЕНИЕ!EP61-[1]УПРАВЛЕНИЕ!D61-G35</f>
        <v>2394.300000000002</v>
      </c>
    </row>
    <row r="35" spans="1:7" ht="113.25" thickBot="1">
      <c r="A35" s="33"/>
      <c r="B35" s="38" t="s">
        <v>55</v>
      </c>
      <c r="C35" s="29" t="s">
        <v>54</v>
      </c>
      <c r="D35" s="29">
        <v>800</v>
      </c>
      <c r="E35" s="30" t="s">
        <v>28</v>
      </c>
      <c r="F35" s="30" t="s">
        <v>29</v>
      </c>
      <c r="G35" s="39">
        <f>+[1]УПРАВЛЕНИЕ!CS61+[1]УПРАВЛЕНИЕ!CT61</f>
        <v>111.69999999999999</v>
      </c>
    </row>
    <row r="36" spans="1:7" ht="169.5" thickBot="1">
      <c r="A36" s="33"/>
      <c r="B36" s="38" t="s">
        <v>56</v>
      </c>
      <c r="C36" s="29" t="s">
        <v>57</v>
      </c>
      <c r="D36" s="29">
        <v>100</v>
      </c>
      <c r="E36" s="30" t="s">
        <v>28</v>
      </c>
      <c r="F36" s="30" t="s">
        <v>58</v>
      </c>
      <c r="G36" s="39">
        <f>+[1]УПРАВЛЕНИЕ!D57</f>
        <v>2050.9899999999998</v>
      </c>
    </row>
    <row r="37" spans="1:7" ht="57" thickBot="1">
      <c r="A37" s="22"/>
      <c r="B37" s="23" t="s">
        <v>59</v>
      </c>
      <c r="C37" s="24" t="s">
        <v>60</v>
      </c>
      <c r="D37" s="25"/>
      <c r="E37" s="25"/>
      <c r="F37" s="25"/>
      <c r="G37" s="26">
        <f>G38+G39</f>
        <v>758.09123239999997</v>
      </c>
    </row>
    <row r="38" spans="1:7" ht="169.5" thickBot="1">
      <c r="A38" s="33"/>
      <c r="B38" s="28" t="s">
        <v>26</v>
      </c>
      <c r="C38" s="29" t="s">
        <v>61</v>
      </c>
      <c r="D38" s="30" t="s">
        <v>62</v>
      </c>
      <c r="E38" s="30" t="s">
        <v>28</v>
      </c>
      <c r="F38" s="30" t="s">
        <v>48</v>
      </c>
      <c r="G38" s="31">
        <f>+[1]УПРАВЛЕНИЕ!D59</f>
        <v>739.09123239999997</v>
      </c>
    </row>
    <row r="39" spans="1:7" ht="132" thickBot="1">
      <c r="A39" s="33"/>
      <c r="B39" s="28" t="s">
        <v>30</v>
      </c>
      <c r="C39" s="29" t="s">
        <v>61</v>
      </c>
      <c r="D39" s="29">
        <v>200</v>
      </c>
      <c r="E39" s="30" t="s">
        <v>28</v>
      </c>
      <c r="F39" s="30" t="s">
        <v>48</v>
      </c>
      <c r="G39" s="31">
        <f>+[1]УПРАВЛЕНИЕ!EP59-[1]УПРАВЛЕНИЕ!D59</f>
        <v>19</v>
      </c>
    </row>
    <row r="40" spans="1:7" ht="57" thickBot="1">
      <c r="A40" s="22"/>
      <c r="B40" s="23" t="s">
        <v>63</v>
      </c>
      <c r="C40" s="24" t="s">
        <v>64</v>
      </c>
      <c r="D40" s="25"/>
      <c r="E40" s="25"/>
      <c r="F40" s="25"/>
      <c r="G40" s="26">
        <f>G41+G42+G43+G44+G45+G46</f>
        <v>9129.1558410500002</v>
      </c>
    </row>
    <row r="41" spans="1:7" ht="75.75" thickBot="1">
      <c r="A41" s="33"/>
      <c r="B41" s="34" t="s">
        <v>65</v>
      </c>
      <c r="C41" s="35" t="s">
        <v>66</v>
      </c>
      <c r="D41" s="35">
        <v>800</v>
      </c>
      <c r="E41" s="30" t="s">
        <v>28</v>
      </c>
      <c r="F41" s="30" t="s">
        <v>67</v>
      </c>
      <c r="G41" s="40">
        <f>+[1]УПРАВЛЕНИЕ!CN66</f>
        <v>100</v>
      </c>
    </row>
    <row r="42" spans="1:7" ht="150.75" thickBot="1">
      <c r="A42" s="33"/>
      <c r="B42" s="34" t="s">
        <v>68</v>
      </c>
      <c r="C42" s="35" t="s">
        <v>69</v>
      </c>
      <c r="D42" s="35">
        <v>100</v>
      </c>
      <c r="E42" s="30" t="s">
        <v>28</v>
      </c>
      <c r="F42" s="30" t="s">
        <v>33</v>
      </c>
      <c r="G42" s="41">
        <f>+[1]УПРАВЛЕНИЕ!D75</f>
        <v>7183.1558410500002</v>
      </c>
    </row>
    <row r="43" spans="1:7" ht="94.5" thickBot="1">
      <c r="A43" s="33"/>
      <c r="B43" s="34" t="s">
        <v>70</v>
      </c>
      <c r="C43" s="35" t="s">
        <v>69</v>
      </c>
      <c r="D43" s="35">
        <v>200</v>
      </c>
      <c r="E43" s="30" t="s">
        <v>28</v>
      </c>
      <c r="F43" s="30" t="s">
        <v>33</v>
      </c>
      <c r="G43" s="41">
        <f>+[1]УПРАВЛЕНИЕ!EP75-[1]программы!G42-[1]программы!G44</f>
        <v>1796</v>
      </c>
    </row>
    <row r="44" spans="1:7" ht="94.5" hidden="1" thickBot="1">
      <c r="A44" s="33"/>
      <c r="B44" s="34" t="s">
        <v>71</v>
      </c>
      <c r="C44" s="35" t="s">
        <v>69</v>
      </c>
      <c r="D44" s="35">
        <v>800</v>
      </c>
      <c r="E44" s="30" t="s">
        <v>28</v>
      </c>
      <c r="F44" s="30" t="s">
        <v>33</v>
      </c>
      <c r="G44" s="41">
        <f>+[1]УПРАВЛЕНИЕ!CR75</f>
        <v>0</v>
      </c>
    </row>
    <row r="45" spans="1:7" ht="94.5" hidden="1" thickBot="1">
      <c r="A45" s="5"/>
      <c r="B45" s="34" t="s">
        <v>72</v>
      </c>
      <c r="C45" s="35" t="s">
        <v>73</v>
      </c>
      <c r="D45" s="30" t="s">
        <v>74</v>
      </c>
      <c r="E45" s="42" t="s">
        <v>19</v>
      </c>
      <c r="F45" s="42" t="s">
        <v>20</v>
      </c>
      <c r="G45" s="41">
        <f>+[1]ОБРАЗОВАНИЕ!EP50</f>
        <v>0</v>
      </c>
    </row>
    <row r="46" spans="1:7" ht="94.5" thickBot="1">
      <c r="A46" s="5"/>
      <c r="B46" s="34" t="s">
        <v>75</v>
      </c>
      <c r="C46" s="35" t="s">
        <v>76</v>
      </c>
      <c r="D46" s="35">
        <v>300</v>
      </c>
      <c r="E46" s="35">
        <v>10</v>
      </c>
      <c r="F46" s="30" t="s">
        <v>48</v>
      </c>
      <c r="G46" s="43">
        <f>+'[1]Социальная политика'!CE44</f>
        <v>50</v>
      </c>
    </row>
    <row r="47" spans="1:7" ht="38.25" thickBot="1">
      <c r="A47" s="22"/>
      <c r="B47" s="23" t="s">
        <v>77</v>
      </c>
      <c r="C47" s="24" t="s">
        <v>78</v>
      </c>
      <c r="D47" s="25"/>
      <c r="E47" s="25"/>
      <c r="F47" s="25"/>
      <c r="G47" s="26">
        <f>G48</f>
        <v>160</v>
      </c>
    </row>
    <row r="48" spans="1:7" ht="113.25" thickBot="1">
      <c r="A48" s="5"/>
      <c r="B48" s="44" t="s">
        <v>79</v>
      </c>
      <c r="C48" s="35" t="s">
        <v>80</v>
      </c>
      <c r="D48" s="35">
        <v>600</v>
      </c>
      <c r="E48" s="42">
        <v>10</v>
      </c>
      <c r="F48" s="42" t="s">
        <v>81</v>
      </c>
      <c r="G48" s="41">
        <f>+'[1]Социальная политика'!BV58</f>
        <v>160</v>
      </c>
    </row>
    <row r="49" spans="1:7" ht="57" thickBot="1">
      <c r="A49" s="45" t="s">
        <v>82</v>
      </c>
      <c r="B49" s="46" t="s">
        <v>83</v>
      </c>
      <c r="C49" s="45" t="s">
        <v>84</v>
      </c>
      <c r="D49" s="45"/>
      <c r="E49" s="47"/>
      <c r="F49" s="47"/>
      <c r="G49" s="48">
        <f>+G50+G63+G89+G98+G105+G114+G125</f>
        <v>280328.13146849058</v>
      </c>
    </row>
    <row r="50" spans="1:7" ht="57" thickBot="1">
      <c r="A50" s="49" t="s">
        <v>85</v>
      </c>
      <c r="B50" s="50" t="s">
        <v>86</v>
      </c>
      <c r="C50" s="49" t="s">
        <v>87</v>
      </c>
      <c r="D50" s="49"/>
      <c r="E50" s="51"/>
      <c r="F50" s="51"/>
      <c r="G50" s="21">
        <f>G51+G54</f>
        <v>12294.70099872</v>
      </c>
    </row>
    <row r="51" spans="1:7" ht="57" thickBot="1">
      <c r="A51" s="22"/>
      <c r="B51" s="23" t="s">
        <v>88</v>
      </c>
      <c r="C51" s="24" t="s">
        <v>89</v>
      </c>
      <c r="D51" s="25"/>
      <c r="E51" s="25"/>
      <c r="F51" s="25"/>
      <c r="G51" s="26">
        <f>G52+G53</f>
        <v>1004.00099872</v>
      </c>
    </row>
    <row r="52" spans="1:7" ht="188.25" thickBot="1">
      <c r="A52" s="33"/>
      <c r="B52" s="34" t="s">
        <v>90</v>
      </c>
      <c r="C52" s="35" t="s">
        <v>91</v>
      </c>
      <c r="D52" s="35">
        <v>100</v>
      </c>
      <c r="E52" s="30" t="s">
        <v>28</v>
      </c>
      <c r="F52" s="30" t="s">
        <v>33</v>
      </c>
      <c r="G52" s="37">
        <f>+[1]УПРАВЛЕНИЕ!D69</f>
        <v>891.40099871999996</v>
      </c>
    </row>
    <row r="53" spans="1:7" ht="150.75" thickBot="1">
      <c r="A53" s="33"/>
      <c r="B53" s="34" t="s">
        <v>92</v>
      </c>
      <c r="C53" s="35" t="s">
        <v>91</v>
      </c>
      <c r="D53" s="35">
        <v>200</v>
      </c>
      <c r="E53" s="30" t="s">
        <v>28</v>
      </c>
      <c r="F53" s="30" t="s">
        <v>33</v>
      </c>
      <c r="G53" s="37">
        <f>+[1]УПРАВЛЕНИЕ!EP69-[1]УПРАВЛЕНИЕ!D69</f>
        <v>112.60000000000002</v>
      </c>
    </row>
    <row r="54" spans="1:7" ht="38.25" thickBot="1">
      <c r="A54" s="22"/>
      <c r="B54" s="23" t="s">
        <v>93</v>
      </c>
      <c r="C54" s="24" t="s">
        <v>94</v>
      </c>
      <c r="D54" s="25"/>
      <c r="E54" s="25"/>
      <c r="F54" s="25"/>
      <c r="G54" s="26">
        <f>G55+G56+G57+G58+G59+G60+G61+G62</f>
        <v>11290.7</v>
      </c>
    </row>
    <row r="55" spans="1:7" ht="113.25" thickBot="1">
      <c r="A55" s="5"/>
      <c r="B55" s="34" t="s">
        <v>95</v>
      </c>
      <c r="C55" s="52" t="s">
        <v>96</v>
      </c>
      <c r="D55" s="52">
        <v>300</v>
      </c>
      <c r="E55" s="35">
        <v>10</v>
      </c>
      <c r="F55" s="30" t="s">
        <v>29</v>
      </c>
      <c r="G55" s="53">
        <f>+'[1]Социальная политика'!CE48</f>
        <v>469.7</v>
      </c>
    </row>
    <row r="56" spans="1:7" ht="113.25" hidden="1" thickBot="1">
      <c r="A56" s="5"/>
      <c r="B56" s="34" t="s">
        <v>97</v>
      </c>
      <c r="C56" s="52" t="s">
        <v>98</v>
      </c>
      <c r="D56" s="52">
        <v>300</v>
      </c>
      <c r="E56" s="35">
        <v>10</v>
      </c>
      <c r="F56" s="30" t="s">
        <v>29</v>
      </c>
      <c r="G56" s="37">
        <f>+'[1]Социальная политика'!CE55</f>
        <v>0</v>
      </c>
    </row>
    <row r="57" spans="1:7" ht="113.25" hidden="1" thickBot="1">
      <c r="A57" s="5"/>
      <c r="B57" s="34" t="s">
        <v>99</v>
      </c>
      <c r="C57" s="52" t="s">
        <v>100</v>
      </c>
      <c r="D57" s="52">
        <v>300</v>
      </c>
      <c r="E57" s="35">
        <v>10</v>
      </c>
      <c r="F57" s="30" t="s">
        <v>29</v>
      </c>
      <c r="G57" s="37">
        <f>+'[1]Социальная политика'!CE51</f>
        <v>0</v>
      </c>
    </row>
    <row r="58" spans="1:7" ht="113.25" thickBot="1">
      <c r="A58" s="5"/>
      <c r="B58" s="34" t="s">
        <v>101</v>
      </c>
      <c r="C58" s="52" t="s">
        <v>102</v>
      </c>
      <c r="D58" s="52">
        <v>300</v>
      </c>
      <c r="E58" s="35">
        <v>10</v>
      </c>
      <c r="F58" s="30" t="s">
        <v>29</v>
      </c>
      <c r="G58" s="37">
        <f>+'[1]Социальная политика'!CE52</f>
        <v>2586</v>
      </c>
    </row>
    <row r="59" spans="1:7" ht="113.25" thickBot="1">
      <c r="A59" s="5"/>
      <c r="B59" s="34" t="s">
        <v>103</v>
      </c>
      <c r="C59" s="52" t="s">
        <v>104</v>
      </c>
      <c r="D59" s="52">
        <v>300</v>
      </c>
      <c r="E59" s="35">
        <v>10</v>
      </c>
      <c r="F59" s="30" t="s">
        <v>29</v>
      </c>
      <c r="G59" s="37">
        <f>+'[1]Социальная политика'!CE54</f>
        <v>2746</v>
      </c>
    </row>
    <row r="60" spans="1:7" ht="113.25" thickBot="1">
      <c r="A60" s="5"/>
      <c r="B60" s="34" t="s">
        <v>105</v>
      </c>
      <c r="C60" s="52" t="s">
        <v>106</v>
      </c>
      <c r="D60" s="52">
        <v>300</v>
      </c>
      <c r="E60" s="35">
        <v>10</v>
      </c>
      <c r="F60" s="30" t="s">
        <v>29</v>
      </c>
      <c r="G60" s="37">
        <f>+'[1]Социальная политика'!CE53</f>
        <v>5489</v>
      </c>
    </row>
    <row r="61" spans="1:7" ht="113.25" hidden="1" thickBot="1">
      <c r="A61" s="5"/>
      <c r="B61" s="34" t="s">
        <v>107</v>
      </c>
      <c r="C61" s="52" t="s">
        <v>108</v>
      </c>
      <c r="D61" s="52">
        <v>300</v>
      </c>
      <c r="E61" s="35">
        <v>10</v>
      </c>
      <c r="F61" s="30" t="s">
        <v>29</v>
      </c>
      <c r="G61" s="37">
        <f>+'[1]Социальная политика'!CE50</f>
        <v>0</v>
      </c>
    </row>
    <row r="62" spans="1:7" ht="150.75" hidden="1" thickBot="1">
      <c r="A62" s="5"/>
      <c r="B62" s="34" t="s">
        <v>109</v>
      </c>
      <c r="C62" s="52" t="s">
        <v>110</v>
      </c>
      <c r="D62" s="52">
        <v>300</v>
      </c>
      <c r="E62" s="35">
        <v>10</v>
      </c>
      <c r="F62" s="30" t="s">
        <v>29</v>
      </c>
      <c r="G62" s="37">
        <f>+'[1]Социальная политика'!CE49</f>
        <v>0</v>
      </c>
    </row>
    <row r="63" spans="1:7" ht="19.5" thickBot="1">
      <c r="A63" s="49" t="s">
        <v>111</v>
      </c>
      <c r="B63" s="54" t="s">
        <v>112</v>
      </c>
      <c r="C63" s="49" t="s">
        <v>113</v>
      </c>
      <c r="D63" s="54"/>
      <c r="E63" s="54"/>
      <c r="F63" s="54"/>
      <c r="G63" s="21">
        <f>G64+G72+G85+G86+G87+G88</f>
        <v>216004.65035621999</v>
      </c>
    </row>
    <row r="64" spans="1:7" ht="19.5" thickBot="1">
      <c r="A64" s="22"/>
      <c r="B64" s="23" t="s">
        <v>114</v>
      </c>
      <c r="C64" s="24" t="s">
        <v>115</v>
      </c>
      <c r="D64" s="25"/>
      <c r="E64" s="25"/>
      <c r="F64" s="25"/>
      <c r="G64" s="26">
        <f>G65+G66+G67+G68+G69+G70+G71</f>
        <v>35621.748960699995</v>
      </c>
    </row>
    <row r="65" spans="1:7" ht="150.75" thickBot="1">
      <c r="A65" s="5"/>
      <c r="B65" s="28" t="s">
        <v>116</v>
      </c>
      <c r="C65" s="29" t="s">
        <v>117</v>
      </c>
      <c r="D65" s="29">
        <v>100</v>
      </c>
      <c r="E65" s="30" t="s">
        <v>19</v>
      </c>
      <c r="F65" s="30" t="s">
        <v>28</v>
      </c>
      <c r="G65" s="31">
        <f>+[1]ОБРАЗОВАНИЕ!D11+[1]ОБРАЗОВАНИЕ!D13</f>
        <v>2769.4992641400004</v>
      </c>
    </row>
    <row r="66" spans="1:7" ht="113.25" thickBot="1">
      <c r="A66" s="5"/>
      <c r="B66" s="28" t="s">
        <v>118</v>
      </c>
      <c r="C66" s="29" t="s">
        <v>117</v>
      </c>
      <c r="D66" s="29">
        <v>200</v>
      </c>
      <c r="E66" s="30" t="s">
        <v>19</v>
      </c>
      <c r="F66" s="30" t="s">
        <v>28</v>
      </c>
      <c r="G66" s="31">
        <f>+[1]ОБРАЗОВАНИЕ!EP11-[1]программы!G65-[1]программы!G68+[1]ОБРАЗОВАНИЕ!EP13</f>
        <v>3340.8</v>
      </c>
    </row>
    <row r="67" spans="1:7" ht="113.25" thickBot="1">
      <c r="A67" s="5"/>
      <c r="B67" s="28" t="s">
        <v>119</v>
      </c>
      <c r="C67" s="29" t="s">
        <v>117</v>
      </c>
      <c r="D67" s="29">
        <v>600</v>
      </c>
      <c r="E67" s="30" t="s">
        <v>19</v>
      </c>
      <c r="F67" s="30" t="s">
        <v>28</v>
      </c>
      <c r="G67" s="31">
        <f>+[1]ОБРАЗОВАНИЕ!EP16</f>
        <v>8336.8846965599987</v>
      </c>
    </row>
    <row r="68" spans="1:7" ht="94.5" thickBot="1">
      <c r="A68" s="5"/>
      <c r="B68" s="28" t="s">
        <v>120</v>
      </c>
      <c r="C68" s="29" t="s">
        <v>117</v>
      </c>
      <c r="D68" s="29">
        <v>800</v>
      </c>
      <c r="E68" s="30" t="s">
        <v>19</v>
      </c>
      <c r="F68" s="30" t="s">
        <v>28</v>
      </c>
      <c r="G68" s="31">
        <f>+[1]ОБРАЗОВАНИЕ!CS11+[1]ОБРАЗОВАНИЕ!CT11+[1]ОБРАЗОВАНИЕ!CS13+[1]ОБРАЗОВАНИЕ!CT13</f>
        <v>87.465000000000003</v>
      </c>
    </row>
    <row r="69" spans="1:7" ht="188.25" thickBot="1">
      <c r="A69" s="5"/>
      <c r="B69" s="34" t="s">
        <v>121</v>
      </c>
      <c r="C69" s="29" t="s">
        <v>122</v>
      </c>
      <c r="D69" s="29">
        <v>100</v>
      </c>
      <c r="E69" s="30" t="s">
        <v>19</v>
      </c>
      <c r="F69" s="30" t="s">
        <v>28</v>
      </c>
      <c r="G69" s="55">
        <f>+[1]ОБРАЗОВАНИЕ!D12</f>
        <v>5480.0999999999995</v>
      </c>
    </row>
    <row r="70" spans="1:7" ht="150.75" thickBot="1">
      <c r="A70" s="5"/>
      <c r="B70" s="34" t="s">
        <v>123</v>
      </c>
      <c r="C70" s="29" t="s">
        <v>122</v>
      </c>
      <c r="D70" s="29">
        <v>200</v>
      </c>
      <c r="E70" s="30" t="s">
        <v>19</v>
      </c>
      <c r="F70" s="30" t="s">
        <v>28</v>
      </c>
      <c r="G70" s="55">
        <f>+[1]ОБРАЗОВАНИЕ!EP12-[1]ОБРАЗОВАНИЕ!D12</f>
        <v>55.300000000000182</v>
      </c>
    </row>
    <row r="71" spans="1:7" ht="150.75" thickBot="1">
      <c r="A71" s="5"/>
      <c r="B71" s="34" t="s">
        <v>124</v>
      </c>
      <c r="C71" s="29" t="s">
        <v>122</v>
      </c>
      <c r="D71" s="29">
        <v>600</v>
      </c>
      <c r="E71" s="30" t="s">
        <v>19</v>
      </c>
      <c r="F71" s="30" t="s">
        <v>28</v>
      </c>
      <c r="G71" s="55">
        <f>+[1]ОБРАЗОВАНИЕ!EP17</f>
        <v>15551.699999999999</v>
      </c>
    </row>
    <row r="72" spans="1:7" ht="19.5" thickBot="1">
      <c r="A72" s="22"/>
      <c r="B72" s="23" t="s">
        <v>125</v>
      </c>
      <c r="C72" s="24" t="s">
        <v>126</v>
      </c>
      <c r="D72" s="25"/>
      <c r="E72" s="25"/>
      <c r="F72" s="25"/>
      <c r="G72" s="26">
        <f>G73+G74+G76+G77+G78+G79+G80+G81+G82+G83+G84+G75</f>
        <v>180382.90139551999</v>
      </c>
    </row>
    <row r="73" spans="1:7" ht="150.75" thickBot="1">
      <c r="A73" s="5"/>
      <c r="B73" s="28" t="s">
        <v>116</v>
      </c>
      <c r="C73" s="29" t="s">
        <v>127</v>
      </c>
      <c r="D73" s="29">
        <v>100</v>
      </c>
      <c r="E73" s="30" t="s">
        <v>19</v>
      </c>
      <c r="F73" s="30" t="s">
        <v>58</v>
      </c>
      <c r="G73" s="31">
        <f>+[1]ОБРАЗОВАНИЕ!D22+[1]ОБРАЗОВАНИЕ!D26</f>
        <v>2075.3885728799996</v>
      </c>
    </row>
    <row r="74" spans="1:7" ht="113.25" thickBot="1">
      <c r="A74" s="5"/>
      <c r="B74" s="28" t="s">
        <v>118</v>
      </c>
      <c r="C74" s="29" t="s">
        <v>127</v>
      </c>
      <c r="D74" s="29">
        <v>200</v>
      </c>
      <c r="E74" s="30" t="s">
        <v>19</v>
      </c>
      <c r="F74" s="30" t="s">
        <v>58</v>
      </c>
      <c r="G74" s="31">
        <f>+[1]ОБРАЗОВАНИЕ!EP22-[1]ОБРАЗОВАНИЕ!CS22-[1]ОБРАЗОВАНИЕ!CT22-[1]ОБРАЗОВАНИЕ!D22+[1]ОБРАЗОВАНИЕ!EP26-[1]ОБРАЗОВАНИЕ!CC22</f>
        <v>25644.2</v>
      </c>
    </row>
    <row r="75" spans="1:7" ht="94.5" thickBot="1">
      <c r="A75" s="5"/>
      <c r="B75" s="28" t="s">
        <v>128</v>
      </c>
      <c r="C75" s="29" t="s">
        <v>127</v>
      </c>
      <c r="D75" s="29">
        <v>500</v>
      </c>
      <c r="E75" s="30" t="s">
        <v>19</v>
      </c>
      <c r="F75" s="30" t="s">
        <v>58</v>
      </c>
      <c r="G75" s="31">
        <f>[1]ОБРАЗОВАНИЕ!CC22</f>
        <v>525.29999999999995</v>
      </c>
    </row>
    <row r="76" spans="1:7" ht="113.25" thickBot="1">
      <c r="A76" s="5"/>
      <c r="B76" s="28" t="s">
        <v>119</v>
      </c>
      <c r="C76" s="29" t="s">
        <v>127</v>
      </c>
      <c r="D76" s="29">
        <v>600</v>
      </c>
      <c r="E76" s="30" t="s">
        <v>19</v>
      </c>
      <c r="F76" s="30" t="s">
        <v>58</v>
      </c>
      <c r="G76" s="31">
        <f>+[1]ОБРАЗОВАНИЕ!EP29</f>
        <v>2162.9249952</v>
      </c>
    </row>
    <row r="77" spans="1:7" ht="94.5" thickBot="1">
      <c r="A77" s="5"/>
      <c r="B77" s="28" t="s">
        <v>120</v>
      </c>
      <c r="C77" s="29" t="s">
        <v>127</v>
      </c>
      <c r="D77" s="29">
        <v>800</v>
      </c>
      <c r="E77" s="30" t="s">
        <v>19</v>
      </c>
      <c r="F77" s="30" t="s">
        <v>58</v>
      </c>
      <c r="G77" s="31">
        <f>+[1]ОБРАЗОВАНИЕ!CS22+[1]ОБРАЗОВАНИЕ!CT22</f>
        <v>4121.5899999999992</v>
      </c>
    </row>
    <row r="78" spans="1:7" ht="207" thickBot="1">
      <c r="A78" s="5"/>
      <c r="B78" s="34" t="s">
        <v>129</v>
      </c>
      <c r="C78" s="29" t="s">
        <v>130</v>
      </c>
      <c r="D78" s="29">
        <v>100</v>
      </c>
      <c r="E78" s="30" t="s">
        <v>19</v>
      </c>
      <c r="F78" s="30" t="s">
        <v>58</v>
      </c>
      <c r="G78" s="55">
        <f>+[1]ОБРАЗОВАНИЕ!D24</f>
        <v>131107.89782744</v>
      </c>
    </row>
    <row r="79" spans="1:7" ht="169.5" thickBot="1">
      <c r="A79" s="5"/>
      <c r="B79" s="34" t="s">
        <v>131</v>
      </c>
      <c r="C79" s="29" t="s">
        <v>130</v>
      </c>
      <c r="D79" s="29">
        <v>200</v>
      </c>
      <c r="E79" s="30" t="s">
        <v>19</v>
      </c>
      <c r="F79" s="30" t="s">
        <v>58</v>
      </c>
      <c r="G79" s="55">
        <f>+[1]ОБРАЗОВАНИЕ!EP24-[1]ОБРАЗОВАНИЕ!D24</f>
        <v>1324.2000000000116</v>
      </c>
    </row>
    <row r="80" spans="1:7" ht="169.5" thickBot="1">
      <c r="A80" s="5"/>
      <c r="B80" s="34" t="s">
        <v>132</v>
      </c>
      <c r="C80" s="29" t="s">
        <v>130</v>
      </c>
      <c r="D80" s="29">
        <v>600</v>
      </c>
      <c r="E80" s="30" t="s">
        <v>19</v>
      </c>
      <c r="F80" s="30" t="s">
        <v>58</v>
      </c>
      <c r="G80" s="55">
        <f>+[1]ОБРАЗОВАНИЕ!EP31</f>
        <v>6661.1</v>
      </c>
    </row>
    <row r="81" spans="1:7" ht="188.25" thickBot="1">
      <c r="A81" s="5"/>
      <c r="B81" s="34" t="s">
        <v>121</v>
      </c>
      <c r="C81" s="29" t="s">
        <v>133</v>
      </c>
      <c r="D81" s="29">
        <v>100</v>
      </c>
      <c r="E81" s="30" t="s">
        <v>19</v>
      </c>
      <c r="F81" s="30" t="s">
        <v>28</v>
      </c>
      <c r="G81" s="55">
        <f>+[1]ОБРАЗОВАНИЕ!D25</f>
        <v>5450.4000000000005</v>
      </c>
    </row>
    <row r="82" spans="1:7" ht="150.75" thickBot="1">
      <c r="A82" s="5"/>
      <c r="B82" s="34" t="s">
        <v>123</v>
      </c>
      <c r="C82" s="29" t="s">
        <v>133</v>
      </c>
      <c r="D82" s="29">
        <v>200</v>
      </c>
      <c r="E82" s="30" t="s">
        <v>19</v>
      </c>
      <c r="F82" s="30" t="s">
        <v>28</v>
      </c>
      <c r="G82" s="55">
        <f>+[1]ОБРАЗОВАНИЕ!EP25-[1]ОБРАЗОВАНИЕ!D25</f>
        <v>55.099999999999454</v>
      </c>
    </row>
    <row r="83" spans="1:7" ht="150.75" thickBot="1">
      <c r="A83" s="5"/>
      <c r="B83" s="34" t="s">
        <v>124</v>
      </c>
      <c r="C83" s="29" t="s">
        <v>133</v>
      </c>
      <c r="D83" s="29">
        <v>600</v>
      </c>
      <c r="E83" s="30" t="s">
        <v>19</v>
      </c>
      <c r="F83" s="30" t="s">
        <v>28</v>
      </c>
      <c r="G83" s="55">
        <f>+[1]ОБРАЗОВАНИЕ!EP32</f>
        <v>705.80000000000007</v>
      </c>
    </row>
    <row r="84" spans="1:7" ht="150.75" thickBot="1">
      <c r="A84" s="5"/>
      <c r="B84" s="34" t="s">
        <v>134</v>
      </c>
      <c r="C84" s="52" t="s">
        <v>135</v>
      </c>
      <c r="D84" s="35">
        <v>300</v>
      </c>
      <c r="E84" s="35">
        <v>10</v>
      </c>
      <c r="F84" s="30" t="s">
        <v>29</v>
      </c>
      <c r="G84" s="37">
        <f>+'[1]Социальная политика'!CE56</f>
        <v>549</v>
      </c>
    </row>
    <row r="85" spans="1:7" ht="38.25" hidden="1" thickBot="1">
      <c r="A85" s="22"/>
      <c r="B85" s="23" t="s">
        <v>136</v>
      </c>
      <c r="C85" s="24" t="s">
        <v>137</v>
      </c>
      <c r="D85" s="25"/>
      <c r="E85" s="25"/>
      <c r="F85" s="25"/>
      <c r="G85" s="26"/>
    </row>
    <row r="86" spans="1:7" ht="19.5" hidden="1" thickBot="1">
      <c r="A86" s="22"/>
      <c r="B86" s="23" t="s">
        <v>138</v>
      </c>
      <c r="C86" s="24" t="s">
        <v>139</v>
      </c>
      <c r="D86" s="25"/>
      <c r="E86" s="25"/>
      <c r="F86" s="25"/>
      <c r="G86" s="26"/>
    </row>
    <row r="87" spans="1:7" ht="38.25" hidden="1" thickBot="1">
      <c r="A87" s="22"/>
      <c r="B87" s="23" t="s">
        <v>140</v>
      </c>
      <c r="C87" s="24" t="s">
        <v>141</v>
      </c>
      <c r="D87" s="25"/>
      <c r="E87" s="25"/>
      <c r="F87" s="25"/>
      <c r="G87" s="26"/>
    </row>
    <row r="88" spans="1:7" ht="38.25" hidden="1" thickBot="1">
      <c r="A88" s="22"/>
      <c r="B88" s="23" t="s">
        <v>142</v>
      </c>
      <c r="C88" s="24" t="s">
        <v>143</v>
      </c>
      <c r="D88" s="25"/>
      <c r="E88" s="25"/>
      <c r="F88" s="25"/>
      <c r="G88" s="56"/>
    </row>
    <row r="89" spans="1:7" ht="19.5" thickBot="1">
      <c r="A89" s="49" t="s">
        <v>144</v>
      </c>
      <c r="B89" s="54" t="s">
        <v>145</v>
      </c>
      <c r="C89" s="49" t="s">
        <v>146</v>
      </c>
      <c r="D89" s="54"/>
      <c r="E89" s="54"/>
      <c r="F89" s="54"/>
      <c r="G89" s="21">
        <f>G90+G96</f>
        <v>20841.776791999997</v>
      </c>
    </row>
    <row r="90" spans="1:7" ht="57" thickBot="1">
      <c r="A90" s="22"/>
      <c r="B90" s="23" t="s">
        <v>147</v>
      </c>
      <c r="C90" s="24" t="s">
        <v>148</v>
      </c>
      <c r="D90" s="25"/>
      <c r="E90" s="25"/>
      <c r="F90" s="25"/>
      <c r="G90" s="26">
        <f>G91+G92+G93+G94+G95</f>
        <v>20441.776791999997</v>
      </c>
    </row>
    <row r="91" spans="1:7" ht="150.75" thickBot="1">
      <c r="A91" s="5"/>
      <c r="B91" s="28" t="s">
        <v>149</v>
      </c>
      <c r="C91" s="29" t="s">
        <v>150</v>
      </c>
      <c r="D91" s="29">
        <v>100</v>
      </c>
      <c r="E91" s="30" t="s">
        <v>19</v>
      </c>
      <c r="F91" s="30" t="s">
        <v>48</v>
      </c>
      <c r="G91" s="31">
        <f>+[1]ОБРАЗОВАНИЕ!D36</f>
        <v>12834.116064</v>
      </c>
    </row>
    <row r="92" spans="1:7" ht="113.25" thickBot="1">
      <c r="A92" s="5"/>
      <c r="B92" s="28" t="s">
        <v>151</v>
      </c>
      <c r="C92" s="29" t="s">
        <v>150</v>
      </c>
      <c r="D92" s="29">
        <v>200</v>
      </c>
      <c r="E92" s="30" t="s">
        <v>19</v>
      </c>
      <c r="F92" s="30" t="s">
        <v>48</v>
      </c>
      <c r="G92" s="31">
        <f>+[1]ОБРАЗОВАНИЕ!EP36-[1]ОБРАЗОВАНИЕ!CS36-[1]ОБРАЗОВАНИЕ!CT36-[1]ОБРАЗОВАНИЕ!D36-[1]ОБРАЗОВАНИЕ!CY36</f>
        <v>1404.8999999999996</v>
      </c>
    </row>
    <row r="93" spans="1:7" ht="113.25" thickBot="1">
      <c r="A93" s="5"/>
      <c r="B93" s="28" t="s">
        <v>152</v>
      </c>
      <c r="C93" s="29" t="s">
        <v>150</v>
      </c>
      <c r="D93" s="29">
        <v>300</v>
      </c>
      <c r="E93" s="30" t="s">
        <v>19</v>
      </c>
      <c r="F93" s="30" t="s">
        <v>48</v>
      </c>
      <c r="G93" s="31">
        <f>+[1]ОБРАЗОВАНИЕ!CY36</f>
        <v>18</v>
      </c>
    </row>
    <row r="94" spans="1:7" ht="113.25" thickBot="1">
      <c r="A94" s="5"/>
      <c r="B94" s="28" t="s">
        <v>153</v>
      </c>
      <c r="C94" s="29" t="s">
        <v>150</v>
      </c>
      <c r="D94" s="29">
        <v>600</v>
      </c>
      <c r="E94" s="30" t="s">
        <v>19</v>
      </c>
      <c r="F94" s="30" t="s">
        <v>48</v>
      </c>
      <c r="G94" s="31">
        <f>+[1]ОБРАЗОВАНИЕ!EP40</f>
        <v>6155.6207279999999</v>
      </c>
    </row>
    <row r="95" spans="1:7" ht="94.5" thickBot="1">
      <c r="A95" s="5"/>
      <c r="B95" s="28" t="s">
        <v>154</v>
      </c>
      <c r="C95" s="29" t="s">
        <v>150</v>
      </c>
      <c r="D95" s="29">
        <v>800</v>
      </c>
      <c r="E95" s="30" t="s">
        <v>19</v>
      </c>
      <c r="F95" s="30" t="s">
        <v>48</v>
      </c>
      <c r="G95" s="31">
        <f>+[1]ОБРАЗОВАНИЕ!CS36+[1]ОБРАЗОВАНИЕ!CT36</f>
        <v>29.14</v>
      </c>
    </row>
    <row r="96" spans="1:7" ht="38.25" thickBot="1">
      <c r="A96" s="22"/>
      <c r="B96" s="23" t="s">
        <v>155</v>
      </c>
      <c r="C96" s="24" t="s">
        <v>156</v>
      </c>
      <c r="D96" s="25"/>
      <c r="E96" s="25"/>
      <c r="F96" s="25"/>
      <c r="G96" s="26">
        <f>G97</f>
        <v>400</v>
      </c>
    </row>
    <row r="97" spans="1:7" ht="94.5" thickBot="1">
      <c r="A97" s="5"/>
      <c r="B97" s="28" t="s">
        <v>157</v>
      </c>
      <c r="C97" s="29" t="s">
        <v>158</v>
      </c>
      <c r="D97" s="29">
        <v>200</v>
      </c>
      <c r="E97" s="30" t="s">
        <v>19</v>
      </c>
      <c r="F97" s="30" t="s">
        <v>159</v>
      </c>
      <c r="G97" s="31">
        <f>+[1]ОБРАЗОВАНИЕ!EP58</f>
        <v>400</v>
      </c>
    </row>
    <row r="98" spans="1:7" ht="19.5" thickBot="1">
      <c r="A98" s="49" t="s">
        <v>160</v>
      </c>
      <c r="B98" s="54" t="s">
        <v>161</v>
      </c>
      <c r="C98" s="49" t="s">
        <v>162</v>
      </c>
      <c r="D98" s="54"/>
      <c r="E98" s="54"/>
      <c r="F98" s="54"/>
      <c r="G98" s="21">
        <f>G99+G103</f>
        <v>262.2</v>
      </c>
    </row>
    <row r="99" spans="1:7" ht="57" hidden="1" thickBot="1">
      <c r="A99" s="22"/>
      <c r="B99" s="23" t="s">
        <v>163</v>
      </c>
      <c r="C99" s="24" t="s">
        <v>164</v>
      </c>
      <c r="D99" s="25"/>
      <c r="E99" s="25"/>
      <c r="F99" s="25"/>
      <c r="G99" s="26">
        <f>G100+G101+G102</f>
        <v>0</v>
      </c>
    </row>
    <row r="100" spans="1:7" ht="113.25" hidden="1" thickBot="1">
      <c r="A100" s="5"/>
      <c r="B100" s="28" t="s">
        <v>165</v>
      </c>
      <c r="C100" s="29" t="s">
        <v>166</v>
      </c>
      <c r="D100" s="29">
        <v>200</v>
      </c>
      <c r="E100" s="30" t="s">
        <v>19</v>
      </c>
      <c r="F100" s="30" t="s">
        <v>19</v>
      </c>
      <c r="G100" s="31"/>
    </row>
    <row r="101" spans="1:7" ht="113.25" hidden="1" thickBot="1">
      <c r="A101" s="5"/>
      <c r="B101" s="28" t="s">
        <v>167</v>
      </c>
      <c r="C101" s="29" t="s">
        <v>168</v>
      </c>
      <c r="D101" s="29">
        <v>200</v>
      </c>
      <c r="E101" s="30" t="s">
        <v>19</v>
      </c>
      <c r="F101" s="30" t="s">
        <v>19</v>
      </c>
      <c r="G101" s="31"/>
    </row>
    <row r="102" spans="1:7" ht="113.25" hidden="1" thickBot="1">
      <c r="A102" s="5"/>
      <c r="B102" s="28" t="s">
        <v>169</v>
      </c>
      <c r="C102" s="29" t="s">
        <v>170</v>
      </c>
      <c r="D102" s="29">
        <v>200</v>
      </c>
      <c r="E102" s="30" t="s">
        <v>19</v>
      </c>
      <c r="F102" s="30" t="s">
        <v>19</v>
      </c>
      <c r="G102" s="31"/>
    </row>
    <row r="103" spans="1:7" ht="19.5" thickBot="1">
      <c r="A103" s="22"/>
      <c r="B103" s="23" t="s">
        <v>171</v>
      </c>
      <c r="C103" s="24" t="s">
        <v>172</v>
      </c>
      <c r="D103" s="25"/>
      <c r="E103" s="25"/>
      <c r="F103" s="25"/>
      <c r="G103" s="26">
        <f>G104</f>
        <v>262.2</v>
      </c>
    </row>
    <row r="104" spans="1:7" ht="113.25" thickBot="1">
      <c r="A104" s="5"/>
      <c r="B104" s="28" t="s">
        <v>173</v>
      </c>
      <c r="C104" s="29" t="s">
        <v>174</v>
      </c>
      <c r="D104" s="29">
        <v>200</v>
      </c>
      <c r="E104" s="30" t="s">
        <v>19</v>
      </c>
      <c r="F104" s="30" t="s">
        <v>19</v>
      </c>
      <c r="G104" s="31">
        <f>+[1]ОБРАЗОВАНИЕ!DA51</f>
        <v>262.2</v>
      </c>
    </row>
    <row r="105" spans="1:7" ht="38.25" thickBot="1">
      <c r="A105" s="49" t="s">
        <v>175</v>
      </c>
      <c r="B105" s="50" t="s">
        <v>176</v>
      </c>
      <c r="C105" s="49" t="s">
        <v>177</v>
      </c>
      <c r="D105" s="54"/>
      <c r="E105" s="54"/>
      <c r="F105" s="54"/>
      <c r="G105" s="21">
        <f>G106+G110</f>
        <v>11674.810783149</v>
      </c>
    </row>
    <row r="106" spans="1:7" ht="57" thickBot="1">
      <c r="A106" s="22"/>
      <c r="B106" s="23" t="s">
        <v>178</v>
      </c>
      <c r="C106" s="24" t="s">
        <v>179</v>
      </c>
      <c r="D106" s="25"/>
      <c r="E106" s="25"/>
      <c r="F106" s="25"/>
      <c r="G106" s="26">
        <f>G107+G108+G109</f>
        <v>3320.7238660000003</v>
      </c>
    </row>
    <row r="107" spans="1:7" ht="188.25" thickBot="1">
      <c r="A107" s="5"/>
      <c r="B107" s="34" t="s">
        <v>180</v>
      </c>
      <c r="C107" s="35" t="s">
        <v>181</v>
      </c>
      <c r="D107" s="35">
        <v>100</v>
      </c>
      <c r="E107" s="30" t="s">
        <v>19</v>
      </c>
      <c r="F107" s="30" t="s">
        <v>159</v>
      </c>
      <c r="G107" s="41">
        <f>+[1]ОБРАЗОВАНИЕ!D59</f>
        <v>3154.7238660000003</v>
      </c>
    </row>
    <row r="108" spans="1:7" ht="150.75" thickBot="1">
      <c r="A108" s="5"/>
      <c r="B108" s="34" t="s">
        <v>182</v>
      </c>
      <c r="C108" s="35" t="s">
        <v>181</v>
      </c>
      <c r="D108" s="35">
        <v>200</v>
      </c>
      <c r="E108" s="30" t="s">
        <v>19</v>
      </c>
      <c r="F108" s="30" t="s">
        <v>159</v>
      </c>
      <c r="G108" s="41">
        <f>+[1]ОБРАЗОВАНИЕ!EP59-[1]ОБРАЗОВАНИЕ!CT59-[1]ОБРАЗОВАНИЕ!D59</f>
        <v>166</v>
      </c>
    </row>
    <row r="109" spans="1:7" ht="132" hidden="1" thickBot="1">
      <c r="A109" s="5"/>
      <c r="B109" s="34" t="s">
        <v>183</v>
      </c>
      <c r="C109" s="35" t="s">
        <v>181</v>
      </c>
      <c r="D109" s="35">
        <v>800</v>
      </c>
      <c r="E109" s="30" t="s">
        <v>19</v>
      </c>
      <c r="F109" s="30" t="s">
        <v>159</v>
      </c>
      <c r="G109" s="41">
        <f>+[1]ОБРАЗОВАНИЕ!CT59</f>
        <v>0</v>
      </c>
    </row>
    <row r="110" spans="1:7" ht="75.75" thickBot="1">
      <c r="A110" s="22"/>
      <c r="B110" s="23" t="s">
        <v>184</v>
      </c>
      <c r="C110" s="24" t="s">
        <v>185</v>
      </c>
      <c r="D110" s="25"/>
      <c r="E110" s="25"/>
      <c r="F110" s="25"/>
      <c r="G110" s="26">
        <f>G111+G112+G113</f>
        <v>8354.0869171489994</v>
      </c>
    </row>
    <row r="111" spans="1:7" ht="169.5" thickBot="1">
      <c r="A111" s="5"/>
      <c r="B111" s="34" t="s">
        <v>186</v>
      </c>
      <c r="C111" s="35" t="s">
        <v>187</v>
      </c>
      <c r="D111" s="35">
        <v>100</v>
      </c>
      <c r="E111" s="30" t="s">
        <v>19</v>
      </c>
      <c r="F111" s="30" t="s">
        <v>159</v>
      </c>
      <c r="G111" s="41">
        <f>+[1]ОБРАЗОВАНИЕ!D57+[1]ОБРАЗОВАНИЕ!D54</f>
        <v>7216.8869171490005</v>
      </c>
    </row>
    <row r="112" spans="1:7" ht="113.25" thickBot="1">
      <c r="A112" s="5"/>
      <c r="B112" s="34" t="s">
        <v>188</v>
      </c>
      <c r="C112" s="35" t="s">
        <v>187</v>
      </c>
      <c r="D112" s="35">
        <v>200</v>
      </c>
      <c r="E112" s="30" t="s">
        <v>19</v>
      </c>
      <c r="F112" s="30" t="s">
        <v>159</v>
      </c>
      <c r="G112" s="41">
        <f>+[1]ОБРАЗОВАНИЕ!EP57+[1]ОБРАЗОВАНИЕ!EP54-[1]ОБРАЗОВАНИЕ!CT57-[1]ОБРАЗОВАНИЕ!CT54-[1]ОБРАЗОВАНИЕ!D57-[1]ОБРАЗОВАНИЕ!D54</f>
        <v>1129.1999999999994</v>
      </c>
    </row>
    <row r="113" spans="1:7" ht="113.25" thickBot="1">
      <c r="A113" s="5"/>
      <c r="B113" s="34" t="s">
        <v>189</v>
      </c>
      <c r="C113" s="35" t="s">
        <v>187</v>
      </c>
      <c r="D113" s="35">
        <v>800</v>
      </c>
      <c r="E113" s="30" t="s">
        <v>19</v>
      </c>
      <c r="F113" s="30" t="s">
        <v>159</v>
      </c>
      <c r="G113" s="41">
        <f>+[1]ОБРАЗОВАНИЕ!CT57+[1]ОБРАЗОВАНИЕ!CT54</f>
        <v>8</v>
      </c>
    </row>
    <row r="114" spans="1:7" ht="19.5" thickBot="1">
      <c r="A114" s="49" t="s">
        <v>190</v>
      </c>
      <c r="B114" s="50" t="s">
        <v>191</v>
      </c>
      <c r="C114" s="49" t="s">
        <v>192</v>
      </c>
      <c r="D114" s="54"/>
      <c r="E114" s="54"/>
      <c r="F114" s="54"/>
      <c r="G114" s="21">
        <f>G115+G119+G124</f>
        <v>1987.82068</v>
      </c>
    </row>
    <row r="115" spans="1:7" ht="38.25" thickBot="1">
      <c r="A115" s="22"/>
      <c r="B115" s="23" t="s">
        <v>193</v>
      </c>
      <c r="C115" s="24" t="s">
        <v>194</v>
      </c>
      <c r="D115" s="25"/>
      <c r="E115" s="25"/>
      <c r="F115" s="25"/>
      <c r="G115" s="26">
        <f>G116+G117+G118</f>
        <v>1919.0206800000001</v>
      </c>
    </row>
    <row r="116" spans="1:7" ht="150.75" thickBot="1">
      <c r="A116" s="5"/>
      <c r="B116" s="34" t="s">
        <v>195</v>
      </c>
      <c r="C116" s="35" t="s">
        <v>196</v>
      </c>
      <c r="D116" s="35">
        <v>100</v>
      </c>
      <c r="E116" s="30" t="s">
        <v>197</v>
      </c>
      <c r="F116" s="30" t="s">
        <v>28</v>
      </c>
      <c r="G116" s="43">
        <f>+[1]КУЛЬТУРА!D31</f>
        <v>1874.0206800000001</v>
      </c>
    </row>
    <row r="117" spans="1:7" ht="113.25" thickBot="1">
      <c r="A117" s="5"/>
      <c r="B117" s="34" t="s">
        <v>198</v>
      </c>
      <c r="C117" s="35" t="s">
        <v>196</v>
      </c>
      <c r="D117" s="35">
        <v>200</v>
      </c>
      <c r="E117" s="30" t="s">
        <v>197</v>
      </c>
      <c r="F117" s="30" t="s">
        <v>28</v>
      </c>
      <c r="G117" s="43">
        <f>+[1]КУЛЬТУРА!EP32+[1]КУЛЬТУРА!EP33-[1]программы!G116-[1]программы!G118</f>
        <v>45</v>
      </c>
    </row>
    <row r="118" spans="1:7" ht="94.5" hidden="1" thickBot="1">
      <c r="A118" s="5"/>
      <c r="B118" s="34" t="s">
        <v>199</v>
      </c>
      <c r="C118" s="35" t="s">
        <v>196</v>
      </c>
      <c r="D118" s="35">
        <v>800</v>
      </c>
      <c r="E118" s="30" t="s">
        <v>197</v>
      </c>
      <c r="F118" s="30" t="s">
        <v>28</v>
      </c>
      <c r="G118" s="43">
        <f>+[1]КУЛЬТУРА!CT31</f>
        <v>0</v>
      </c>
    </row>
    <row r="119" spans="1:7" ht="113.25" thickBot="1">
      <c r="A119" s="22"/>
      <c r="B119" s="23" t="s">
        <v>200</v>
      </c>
      <c r="C119" s="24" t="s">
        <v>201</v>
      </c>
      <c r="D119" s="25"/>
      <c r="E119" s="25"/>
      <c r="F119" s="25"/>
      <c r="G119" s="26">
        <f>G120+G121+G122+G123</f>
        <v>68.8</v>
      </c>
    </row>
    <row r="120" spans="1:7" ht="113.25" thickBot="1">
      <c r="A120" s="5"/>
      <c r="B120" s="34" t="s">
        <v>202</v>
      </c>
      <c r="C120" s="42" t="s">
        <v>203</v>
      </c>
      <c r="D120" s="35">
        <v>200</v>
      </c>
      <c r="E120" s="30" t="s">
        <v>197</v>
      </c>
      <c r="F120" s="30" t="s">
        <v>28</v>
      </c>
      <c r="G120" s="43">
        <f>+[1]КУЛЬТУРА!DS34</f>
        <v>8.4</v>
      </c>
    </row>
    <row r="121" spans="1:7" ht="57" thickBot="1">
      <c r="A121" s="5"/>
      <c r="B121" s="34" t="s">
        <v>204</v>
      </c>
      <c r="C121" s="42" t="s">
        <v>205</v>
      </c>
      <c r="D121" s="35">
        <v>500</v>
      </c>
      <c r="E121" s="30" t="s">
        <v>197</v>
      </c>
      <c r="F121" s="30" t="s">
        <v>28</v>
      </c>
      <c r="G121" s="43">
        <f>[1]КУЛЬТУРА!EP35</f>
        <v>60.4</v>
      </c>
    </row>
    <row r="122" spans="1:7" ht="19.5" hidden="1" thickBot="1">
      <c r="A122" s="5"/>
      <c r="B122" s="34" t="s">
        <v>206</v>
      </c>
      <c r="C122" s="42" t="s">
        <v>207</v>
      </c>
      <c r="D122" s="35">
        <v>200</v>
      </c>
      <c r="E122" s="30" t="s">
        <v>197</v>
      </c>
      <c r="F122" s="30" t="s">
        <v>28</v>
      </c>
      <c r="G122" s="43"/>
    </row>
    <row r="123" spans="1:7" ht="19.5" hidden="1" thickBot="1">
      <c r="A123" s="5"/>
      <c r="B123" s="34" t="s">
        <v>208</v>
      </c>
      <c r="C123" s="42" t="s">
        <v>209</v>
      </c>
      <c r="D123" s="35">
        <v>200</v>
      </c>
      <c r="E123" s="30" t="s">
        <v>197</v>
      </c>
      <c r="F123" s="30" t="s">
        <v>28</v>
      </c>
      <c r="G123" s="43"/>
    </row>
    <row r="124" spans="1:7" ht="38.25" hidden="1" thickBot="1">
      <c r="A124" s="22"/>
      <c r="B124" s="23" t="s">
        <v>210</v>
      </c>
      <c r="C124" s="24" t="s">
        <v>211</v>
      </c>
      <c r="D124" s="25"/>
      <c r="E124" s="25"/>
      <c r="F124" s="25"/>
      <c r="G124" s="26"/>
    </row>
    <row r="125" spans="1:7" ht="19.5" thickBot="1">
      <c r="A125" s="49" t="s">
        <v>212</v>
      </c>
      <c r="B125" s="50" t="s">
        <v>213</v>
      </c>
      <c r="C125" s="49" t="s">
        <v>214</v>
      </c>
      <c r="D125" s="54"/>
      <c r="E125" s="54"/>
      <c r="F125" s="54"/>
      <c r="G125" s="21">
        <f>G126+G128+G130</f>
        <v>17262.171858401598</v>
      </c>
    </row>
    <row r="126" spans="1:7" ht="38.25" thickBot="1">
      <c r="A126" s="22"/>
      <c r="B126" s="23" t="s">
        <v>215</v>
      </c>
      <c r="C126" s="24" t="s">
        <v>216</v>
      </c>
      <c r="D126" s="25"/>
      <c r="E126" s="25"/>
      <c r="F126" s="25"/>
      <c r="G126" s="26">
        <f>G127</f>
        <v>300</v>
      </c>
    </row>
    <row r="127" spans="1:7" ht="113.25" thickBot="1">
      <c r="A127" s="5"/>
      <c r="B127" s="34" t="s">
        <v>217</v>
      </c>
      <c r="C127" s="42" t="s">
        <v>218</v>
      </c>
      <c r="D127" s="35">
        <v>200</v>
      </c>
      <c r="E127" s="35">
        <v>11</v>
      </c>
      <c r="F127" s="57" t="s">
        <v>28</v>
      </c>
      <c r="G127" s="41">
        <f>+'[1]Физическая кул.испорт'!EP57</f>
        <v>300</v>
      </c>
    </row>
    <row r="128" spans="1:7" ht="38.25" thickBot="1">
      <c r="A128" s="22"/>
      <c r="B128" s="23" t="s">
        <v>219</v>
      </c>
      <c r="C128" s="24" t="s">
        <v>220</v>
      </c>
      <c r="D128" s="25"/>
      <c r="E128" s="25"/>
      <c r="F128" s="25"/>
      <c r="G128" s="26">
        <f>G129</f>
        <v>16962.171858401598</v>
      </c>
    </row>
    <row r="129" spans="1:7" ht="113.25" thickBot="1">
      <c r="A129" s="5"/>
      <c r="B129" s="34" t="s">
        <v>221</v>
      </c>
      <c r="C129" s="57" t="s">
        <v>222</v>
      </c>
      <c r="D129" s="52">
        <v>600</v>
      </c>
      <c r="E129" s="57">
        <v>11</v>
      </c>
      <c r="F129" s="57" t="s">
        <v>58</v>
      </c>
      <c r="G129" s="41">
        <f>+'[1]Физическая кул.испорт'!EP59</f>
        <v>16962.171858401598</v>
      </c>
    </row>
    <row r="130" spans="1:7" ht="38.25" hidden="1" thickBot="1">
      <c r="A130" s="22"/>
      <c r="B130" s="23" t="s">
        <v>219</v>
      </c>
      <c r="C130" s="24" t="s">
        <v>223</v>
      </c>
      <c r="D130" s="25"/>
      <c r="E130" s="25"/>
      <c r="F130" s="25"/>
      <c r="G130" s="26"/>
    </row>
    <row r="131" spans="1:7" ht="38.25" thickBot="1">
      <c r="A131" s="12" t="s">
        <v>224</v>
      </c>
      <c r="B131" s="58" t="s">
        <v>225</v>
      </c>
      <c r="C131" s="59" t="s">
        <v>226</v>
      </c>
      <c r="D131" s="59"/>
      <c r="E131" s="60"/>
      <c r="F131" s="60"/>
      <c r="G131" s="61">
        <f>+G132+G135+G137</f>
        <v>200</v>
      </c>
    </row>
    <row r="132" spans="1:7" ht="57" thickBot="1">
      <c r="A132" s="17" t="s">
        <v>227</v>
      </c>
      <c r="B132" s="62" t="s">
        <v>228</v>
      </c>
      <c r="C132" s="63" t="s">
        <v>229</v>
      </c>
      <c r="D132" s="63"/>
      <c r="E132" s="64"/>
      <c r="F132" s="64"/>
      <c r="G132" s="65">
        <f>+G134</f>
        <v>200</v>
      </c>
    </row>
    <row r="133" spans="1:7" ht="38.25" thickBot="1">
      <c r="A133" s="22"/>
      <c r="B133" s="23" t="s">
        <v>230</v>
      </c>
      <c r="C133" s="24" t="s">
        <v>231</v>
      </c>
      <c r="D133" s="25"/>
      <c r="E133" s="25"/>
      <c r="F133" s="25"/>
      <c r="G133" s="26">
        <f>G134</f>
        <v>200</v>
      </c>
    </row>
    <row r="134" spans="1:7" ht="132" thickBot="1">
      <c r="A134" s="5"/>
      <c r="B134" s="34" t="s">
        <v>232</v>
      </c>
      <c r="C134" s="35" t="s">
        <v>233</v>
      </c>
      <c r="D134" s="35">
        <v>300</v>
      </c>
      <c r="E134" s="35">
        <v>10</v>
      </c>
      <c r="F134" s="30" t="s">
        <v>48</v>
      </c>
      <c r="G134" s="43">
        <f>+'[1]Социальная политика'!CF46</f>
        <v>200</v>
      </c>
    </row>
    <row r="135" spans="1:7" ht="19.5" hidden="1" thickBot="1">
      <c r="A135" s="17" t="s">
        <v>234</v>
      </c>
      <c r="B135" s="62" t="s">
        <v>235</v>
      </c>
      <c r="C135" s="63" t="s">
        <v>236</v>
      </c>
      <c r="D135" s="63"/>
      <c r="E135" s="64"/>
      <c r="F135" s="64"/>
      <c r="G135" s="65">
        <f>G136</f>
        <v>0</v>
      </c>
    </row>
    <row r="136" spans="1:7" ht="19.5" hidden="1" thickBot="1">
      <c r="A136" s="22"/>
      <c r="B136" s="23" t="s">
        <v>237</v>
      </c>
      <c r="C136" s="24" t="s">
        <v>238</v>
      </c>
      <c r="D136" s="25"/>
      <c r="E136" s="25"/>
      <c r="F136" s="25"/>
      <c r="G136" s="26"/>
    </row>
    <row r="137" spans="1:7" ht="57" hidden="1" thickBot="1">
      <c r="A137" s="17" t="s">
        <v>239</v>
      </c>
      <c r="B137" s="62" t="s">
        <v>240</v>
      </c>
      <c r="C137" s="63" t="s">
        <v>241</v>
      </c>
      <c r="D137" s="63"/>
      <c r="E137" s="64"/>
      <c r="F137" s="64"/>
      <c r="G137" s="65">
        <f>G138+G139+G140+G141</f>
        <v>0</v>
      </c>
    </row>
    <row r="138" spans="1:7" ht="38.25" hidden="1" thickBot="1">
      <c r="A138" s="22"/>
      <c r="B138" s="23" t="s">
        <v>242</v>
      </c>
      <c r="C138" s="24" t="s">
        <v>243</v>
      </c>
      <c r="D138" s="25"/>
      <c r="E138" s="25"/>
      <c r="F138" s="25"/>
      <c r="G138" s="26"/>
    </row>
    <row r="139" spans="1:7" ht="38.25" hidden="1" thickBot="1">
      <c r="A139" s="22"/>
      <c r="B139" s="23" t="s">
        <v>244</v>
      </c>
      <c r="C139" s="24" t="s">
        <v>245</v>
      </c>
      <c r="D139" s="25"/>
      <c r="E139" s="25"/>
      <c r="F139" s="25"/>
      <c r="G139" s="26"/>
    </row>
    <row r="140" spans="1:7" ht="38.25" hidden="1" thickBot="1">
      <c r="A140" s="22"/>
      <c r="B140" s="23" t="s">
        <v>246</v>
      </c>
      <c r="C140" s="24" t="s">
        <v>247</v>
      </c>
      <c r="D140" s="25"/>
      <c r="E140" s="25"/>
      <c r="F140" s="25"/>
      <c r="G140" s="56"/>
    </row>
    <row r="141" spans="1:7" ht="38.25" hidden="1" thickBot="1">
      <c r="A141" s="22"/>
      <c r="B141" s="23" t="s">
        <v>248</v>
      </c>
      <c r="C141" s="24" t="s">
        <v>249</v>
      </c>
      <c r="D141" s="25"/>
      <c r="E141" s="25"/>
      <c r="F141" s="25"/>
      <c r="G141" s="56"/>
    </row>
    <row r="142" spans="1:7" ht="57" hidden="1" thickBot="1">
      <c r="A142" s="12" t="s">
        <v>250</v>
      </c>
      <c r="B142" s="58" t="s">
        <v>251</v>
      </c>
      <c r="C142" s="59" t="s">
        <v>252</v>
      </c>
      <c r="D142" s="59"/>
      <c r="E142" s="60"/>
      <c r="F142" s="60"/>
      <c r="G142" s="61"/>
    </row>
    <row r="143" spans="1:7" ht="38.25" thickBot="1">
      <c r="A143" s="12" t="s">
        <v>253</v>
      </c>
      <c r="B143" s="58" t="s">
        <v>254</v>
      </c>
      <c r="C143" s="59" t="s">
        <v>255</v>
      </c>
      <c r="D143" s="59"/>
      <c r="E143" s="60"/>
      <c r="F143" s="60"/>
      <c r="G143" s="61">
        <f>+G144+G154+G158</f>
        <v>36061.730464</v>
      </c>
    </row>
    <row r="144" spans="1:7" ht="38.25" thickBot="1">
      <c r="A144" s="17" t="s">
        <v>256</v>
      </c>
      <c r="B144" s="62" t="s">
        <v>257</v>
      </c>
      <c r="C144" s="63" t="s">
        <v>258</v>
      </c>
      <c r="D144" s="63"/>
      <c r="E144" s="64"/>
      <c r="F144" s="64"/>
      <c r="G144" s="65">
        <f>G145+G147+G152</f>
        <v>28455</v>
      </c>
    </row>
    <row r="145" spans="1:7" ht="38.25" thickBot="1">
      <c r="A145" s="22"/>
      <c r="B145" s="23" t="s">
        <v>259</v>
      </c>
      <c r="C145" s="24" t="s">
        <v>260</v>
      </c>
      <c r="D145" s="25"/>
      <c r="E145" s="25"/>
      <c r="F145" s="25"/>
      <c r="G145" s="56">
        <f>G146</f>
        <v>3500</v>
      </c>
    </row>
    <row r="146" spans="1:7" ht="94.5" thickBot="1">
      <c r="A146" s="5"/>
      <c r="B146" s="34" t="s">
        <v>261</v>
      </c>
      <c r="C146" s="35" t="s">
        <v>262</v>
      </c>
      <c r="D146" s="35">
        <v>800</v>
      </c>
      <c r="E146" s="30" t="s">
        <v>28</v>
      </c>
      <c r="F146" s="35">
        <v>13</v>
      </c>
      <c r="G146" s="66">
        <f>+[1]УПРАВЛЕНИЕ!CM66</f>
        <v>3500</v>
      </c>
    </row>
    <row r="147" spans="1:7" ht="57" thickBot="1">
      <c r="A147" s="22"/>
      <c r="B147" s="23" t="s">
        <v>263</v>
      </c>
      <c r="C147" s="24" t="s">
        <v>264</v>
      </c>
      <c r="D147" s="25"/>
      <c r="E147" s="25"/>
      <c r="F147" s="25"/>
      <c r="G147" s="56">
        <f>G148+G149+G150+G151</f>
        <v>24080</v>
      </c>
    </row>
    <row r="148" spans="1:7" ht="94.5" thickBot="1">
      <c r="A148" s="5"/>
      <c r="B148" s="34" t="s">
        <v>265</v>
      </c>
      <c r="C148" s="52" t="s">
        <v>266</v>
      </c>
      <c r="D148" s="35">
        <v>500</v>
      </c>
      <c r="E148" s="42">
        <v>14</v>
      </c>
      <c r="F148" s="42" t="s">
        <v>28</v>
      </c>
      <c r="G148" s="53">
        <f>+[1]Межбюдж.трансф.!BZ27</f>
        <v>3630</v>
      </c>
    </row>
    <row r="149" spans="1:7" ht="113.25" thickBot="1">
      <c r="A149" s="5"/>
      <c r="B149" s="34" t="s">
        <v>267</v>
      </c>
      <c r="C149" s="52" t="s">
        <v>268</v>
      </c>
      <c r="D149" s="35">
        <v>500</v>
      </c>
      <c r="E149" s="42">
        <v>14</v>
      </c>
      <c r="F149" s="42" t="s">
        <v>28</v>
      </c>
      <c r="G149" s="53">
        <f>+[1]Межбюдж.трансф.!BY26</f>
        <v>5050</v>
      </c>
    </row>
    <row r="150" spans="1:7" ht="94.5" thickBot="1">
      <c r="A150" s="5"/>
      <c r="B150" s="34" t="s">
        <v>269</v>
      </c>
      <c r="C150" s="52" t="s">
        <v>270</v>
      </c>
      <c r="D150" s="35">
        <v>500</v>
      </c>
      <c r="E150" s="42">
        <v>14</v>
      </c>
      <c r="F150" s="42" t="s">
        <v>48</v>
      </c>
      <c r="G150" s="53">
        <f>+[1]Межбюдж.трансф.!CA29</f>
        <v>15400</v>
      </c>
    </row>
    <row r="151" spans="1:7" ht="150.75" hidden="1" thickBot="1">
      <c r="A151" s="5"/>
      <c r="B151" s="34" t="s">
        <v>271</v>
      </c>
      <c r="C151" s="52" t="s">
        <v>272</v>
      </c>
      <c r="D151" s="35">
        <v>500</v>
      </c>
      <c r="E151" s="42">
        <v>14</v>
      </c>
      <c r="F151" s="42" t="s">
        <v>48</v>
      </c>
      <c r="G151" s="53">
        <f>+[1]Межбюдж.трансф.!CC29</f>
        <v>0</v>
      </c>
    </row>
    <row r="152" spans="1:7" ht="38.25" thickBot="1">
      <c r="A152" s="22"/>
      <c r="B152" s="23" t="s">
        <v>273</v>
      </c>
      <c r="C152" s="24" t="s">
        <v>274</v>
      </c>
      <c r="D152" s="25"/>
      <c r="E152" s="25"/>
      <c r="F152" s="25"/>
      <c r="G152" s="56">
        <f>G153</f>
        <v>875</v>
      </c>
    </row>
    <row r="153" spans="1:7" ht="94.5" thickBot="1">
      <c r="A153" s="5"/>
      <c r="B153" s="34" t="s">
        <v>275</v>
      </c>
      <c r="C153" s="42" t="s">
        <v>276</v>
      </c>
      <c r="D153" s="35">
        <v>700</v>
      </c>
      <c r="E153" s="42">
        <v>13</v>
      </c>
      <c r="F153" s="42" t="s">
        <v>28</v>
      </c>
      <c r="G153" s="41">
        <f>+[1]Райбюджет!EP47</f>
        <v>875</v>
      </c>
    </row>
    <row r="154" spans="1:7" ht="94.5" thickBot="1">
      <c r="A154" s="17" t="s">
        <v>277</v>
      </c>
      <c r="B154" s="62" t="s">
        <v>278</v>
      </c>
      <c r="C154" s="63" t="s">
        <v>279</v>
      </c>
      <c r="D154" s="63"/>
      <c r="E154" s="64"/>
      <c r="F154" s="64"/>
      <c r="G154" s="65">
        <f>+G156+G157</f>
        <v>3027.9</v>
      </c>
    </row>
    <row r="155" spans="1:7" ht="94.5" thickBot="1">
      <c r="A155" s="22"/>
      <c r="B155" s="23" t="s">
        <v>280</v>
      </c>
      <c r="C155" s="24" t="s">
        <v>281</v>
      </c>
      <c r="D155" s="25"/>
      <c r="E155" s="25"/>
      <c r="F155" s="25"/>
      <c r="G155" s="56">
        <f>G156+G157</f>
        <v>3027.9</v>
      </c>
    </row>
    <row r="156" spans="1:7" ht="150.75" thickBot="1">
      <c r="A156" s="5"/>
      <c r="B156" s="34" t="s">
        <v>282</v>
      </c>
      <c r="C156" s="52" t="s">
        <v>283</v>
      </c>
      <c r="D156" s="52">
        <v>300</v>
      </c>
      <c r="E156" s="35">
        <v>10</v>
      </c>
      <c r="F156" s="30" t="s">
        <v>28</v>
      </c>
      <c r="G156" s="43">
        <f>'[1]Социальная политика'!CH41</f>
        <v>2918.6</v>
      </c>
    </row>
    <row r="157" spans="1:7" ht="150.75" thickBot="1">
      <c r="A157" s="5"/>
      <c r="B157" s="34" t="s">
        <v>284</v>
      </c>
      <c r="C157" s="52" t="s">
        <v>285</v>
      </c>
      <c r="D157" s="52">
        <v>300</v>
      </c>
      <c r="E157" s="35">
        <v>10</v>
      </c>
      <c r="F157" s="30" t="s">
        <v>48</v>
      </c>
      <c r="G157" s="43">
        <f>'[1]Социальная политика'!CG41</f>
        <v>109.3</v>
      </c>
    </row>
    <row r="158" spans="1:7" ht="38.25" thickBot="1">
      <c r="A158" s="17" t="s">
        <v>286</v>
      </c>
      <c r="B158" s="62" t="s">
        <v>287</v>
      </c>
      <c r="C158" s="63" t="s">
        <v>288</v>
      </c>
      <c r="D158" s="63"/>
      <c r="E158" s="64"/>
      <c r="F158" s="64"/>
      <c r="G158" s="65">
        <f>+G160+G161+G162</f>
        <v>4578.8304639999997</v>
      </c>
    </row>
    <row r="159" spans="1:7" ht="57" thickBot="1">
      <c r="A159" s="22"/>
      <c r="B159" s="23" t="s">
        <v>289</v>
      </c>
      <c r="C159" s="24" t="s">
        <v>290</v>
      </c>
      <c r="D159" s="25"/>
      <c r="E159" s="25"/>
      <c r="F159" s="25"/>
      <c r="G159" s="56">
        <f>G160+G161+G162</f>
        <v>4578.8304639999997</v>
      </c>
    </row>
    <row r="160" spans="1:7" ht="169.5" thickBot="1">
      <c r="A160" s="33"/>
      <c r="B160" s="38" t="s">
        <v>291</v>
      </c>
      <c r="C160" s="29" t="s">
        <v>292</v>
      </c>
      <c r="D160" s="29">
        <v>100</v>
      </c>
      <c r="E160" s="30" t="s">
        <v>28</v>
      </c>
      <c r="F160" s="30" t="s">
        <v>81</v>
      </c>
      <c r="G160" s="39">
        <f>+[1]УПРАВЛЕНИЕ!D65</f>
        <v>3890.0304639999999</v>
      </c>
    </row>
    <row r="161" spans="1:7" ht="132" thickBot="1">
      <c r="A161" s="33"/>
      <c r="B161" s="38" t="s">
        <v>293</v>
      </c>
      <c r="C161" s="29" t="s">
        <v>292</v>
      </c>
      <c r="D161" s="29">
        <v>200</v>
      </c>
      <c r="E161" s="30" t="s">
        <v>28</v>
      </c>
      <c r="F161" s="30" t="s">
        <v>81</v>
      </c>
      <c r="G161" s="39">
        <f>+[1]УПРАВЛЕНИЕ!EP65-[1]программы!G160-[1]программы!G162</f>
        <v>688.79999999999973</v>
      </c>
    </row>
    <row r="162" spans="1:7" ht="113.25" hidden="1" thickBot="1">
      <c r="A162" s="33"/>
      <c r="B162" s="38" t="s">
        <v>294</v>
      </c>
      <c r="C162" s="29" t="s">
        <v>292</v>
      </c>
      <c r="D162" s="29">
        <v>800</v>
      </c>
      <c r="E162" s="30" t="s">
        <v>28</v>
      </c>
      <c r="F162" s="30" t="s">
        <v>81</v>
      </c>
      <c r="G162" s="39">
        <f>+[1]УПРАВЛЕНИЕ!CQ65+[1]УПРАВЛЕНИЕ!CR65+[1]УПРАВЛЕНИЕ!CS65+[1]УПРАВЛЕНИЕ!CT65+[1]УПРАВЛЕНИЕ!CU65+[1]УПРАВЛЕНИЕ!CV65+[1]УПРАВЛЕНИЕ!CW65</f>
        <v>0</v>
      </c>
    </row>
    <row r="163" spans="1:7" ht="75.75" thickBot="1">
      <c r="A163" s="12" t="s">
        <v>295</v>
      </c>
      <c r="B163" s="67" t="s">
        <v>296</v>
      </c>
      <c r="C163" s="12" t="s">
        <v>297</v>
      </c>
      <c r="D163" s="59"/>
      <c r="E163" s="60"/>
      <c r="F163" s="60"/>
      <c r="G163" s="61">
        <f>+G164+G167+G170+G174</f>
        <v>7342.7657877500005</v>
      </c>
    </row>
    <row r="164" spans="1:7" ht="38.25" thickBot="1">
      <c r="A164" s="17" t="s">
        <v>298</v>
      </c>
      <c r="B164" s="68" t="s">
        <v>299</v>
      </c>
      <c r="C164" s="17" t="s">
        <v>300</v>
      </c>
      <c r="D164" s="63"/>
      <c r="E164" s="64"/>
      <c r="F164" s="64"/>
      <c r="G164" s="65">
        <f>G165</f>
        <v>102.4</v>
      </c>
    </row>
    <row r="165" spans="1:7" ht="38.25" thickBot="1">
      <c r="A165" s="22"/>
      <c r="B165" s="23" t="s">
        <v>301</v>
      </c>
      <c r="C165" s="24" t="s">
        <v>302</v>
      </c>
      <c r="D165" s="25"/>
      <c r="E165" s="25"/>
      <c r="F165" s="25"/>
      <c r="G165" s="56">
        <f>G166</f>
        <v>102.4</v>
      </c>
    </row>
    <row r="166" spans="1:7" ht="75.75" thickBot="1">
      <c r="A166" s="33"/>
      <c r="B166" s="38" t="s">
        <v>303</v>
      </c>
      <c r="C166" s="29" t="s">
        <v>304</v>
      </c>
      <c r="D166" s="29">
        <v>200</v>
      </c>
      <c r="E166" s="30" t="s">
        <v>29</v>
      </c>
      <c r="F166" s="30" t="s">
        <v>20</v>
      </c>
      <c r="G166" s="69">
        <f>'[1]НАЦИОНАЛЬНАЯ ЭКОНОМИКА'!EP40</f>
        <v>102.4</v>
      </c>
    </row>
    <row r="167" spans="1:7" ht="57" thickBot="1">
      <c r="A167" s="17" t="s">
        <v>305</v>
      </c>
      <c r="B167" s="68" t="s">
        <v>306</v>
      </c>
      <c r="C167" s="17" t="s">
        <v>307</v>
      </c>
      <c r="D167" s="63"/>
      <c r="E167" s="64"/>
      <c r="F167" s="64"/>
      <c r="G167" s="65">
        <f>G168</f>
        <v>200</v>
      </c>
    </row>
    <row r="168" spans="1:7" ht="75.75" thickBot="1">
      <c r="A168" s="22"/>
      <c r="B168" s="23" t="s">
        <v>308</v>
      </c>
      <c r="C168" s="24" t="s">
        <v>309</v>
      </c>
      <c r="D168" s="25"/>
      <c r="E168" s="25"/>
      <c r="F168" s="25"/>
      <c r="G168" s="56">
        <f>G169</f>
        <v>200</v>
      </c>
    </row>
    <row r="169" spans="1:7" ht="169.5" thickBot="1">
      <c r="A169" s="5"/>
      <c r="B169" s="34" t="s">
        <v>310</v>
      </c>
      <c r="C169" s="35" t="s">
        <v>311</v>
      </c>
      <c r="D169" s="35">
        <v>300</v>
      </c>
      <c r="E169" s="35">
        <v>10</v>
      </c>
      <c r="F169" s="30" t="s">
        <v>48</v>
      </c>
      <c r="G169" s="43">
        <f>+'[1]Социальная политика'!CF45</f>
        <v>200</v>
      </c>
    </row>
    <row r="170" spans="1:7" ht="38.25" thickBot="1">
      <c r="A170" s="17" t="s">
        <v>312</v>
      </c>
      <c r="B170" s="68" t="s">
        <v>313</v>
      </c>
      <c r="C170" s="17" t="s">
        <v>314</v>
      </c>
      <c r="D170" s="63"/>
      <c r="E170" s="64"/>
      <c r="F170" s="64"/>
      <c r="G170" s="65">
        <f>G171</f>
        <v>300</v>
      </c>
    </row>
    <row r="171" spans="1:7" ht="57" thickBot="1">
      <c r="A171" s="22"/>
      <c r="B171" s="23" t="s">
        <v>315</v>
      </c>
      <c r="C171" s="24" t="s">
        <v>316</v>
      </c>
      <c r="D171" s="25"/>
      <c r="E171" s="25"/>
      <c r="F171" s="25"/>
      <c r="G171" s="56">
        <f>G172+G173</f>
        <v>300</v>
      </c>
    </row>
    <row r="172" spans="1:7" ht="132" thickBot="1">
      <c r="A172" s="33"/>
      <c r="B172" s="34" t="s">
        <v>317</v>
      </c>
      <c r="C172" s="35" t="s">
        <v>318</v>
      </c>
      <c r="D172" s="35">
        <v>200</v>
      </c>
      <c r="E172" s="30" t="s">
        <v>28</v>
      </c>
      <c r="F172" s="30" t="s">
        <v>33</v>
      </c>
      <c r="G172" s="41">
        <f>+[1]УПРАВЛЕНИЕ!EP71+[1]УПРАВЛЕНИЕ!EP70-32.3</f>
        <v>250</v>
      </c>
    </row>
    <row r="173" spans="1:7" ht="132" thickBot="1">
      <c r="A173" s="5"/>
      <c r="B173" s="34" t="s">
        <v>319</v>
      </c>
      <c r="C173" s="29" t="s">
        <v>320</v>
      </c>
      <c r="D173" s="29">
        <v>200</v>
      </c>
      <c r="E173" s="30" t="s">
        <v>29</v>
      </c>
      <c r="F173" s="30" t="s">
        <v>321</v>
      </c>
      <c r="G173" s="31">
        <f>+'[1]НАЦИОНАЛЬНАЯ ЭКОНОМИКА'!EP50</f>
        <v>50</v>
      </c>
    </row>
    <row r="174" spans="1:7" ht="75.75" thickBot="1">
      <c r="A174" s="17" t="s">
        <v>322</v>
      </c>
      <c r="B174" s="68" t="s">
        <v>323</v>
      </c>
      <c r="C174" s="17" t="s">
        <v>324</v>
      </c>
      <c r="D174" s="63"/>
      <c r="E174" s="64"/>
      <c r="F174" s="64"/>
      <c r="G174" s="65">
        <f>G175+G179</f>
        <v>6740.3657877500009</v>
      </c>
    </row>
    <row r="175" spans="1:7" ht="57" thickBot="1">
      <c r="A175" s="22"/>
      <c r="B175" s="23" t="s">
        <v>325</v>
      </c>
      <c r="C175" s="24" t="s">
        <v>326</v>
      </c>
      <c r="D175" s="25"/>
      <c r="E175" s="25"/>
      <c r="F175" s="25"/>
      <c r="G175" s="56">
        <f>G176+G177+G178</f>
        <v>3901.0730224400004</v>
      </c>
    </row>
    <row r="176" spans="1:7" ht="244.5" thickBot="1">
      <c r="A176" s="5"/>
      <c r="B176" s="34" t="s">
        <v>327</v>
      </c>
      <c r="C176" s="35" t="s">
        <v>328</v>
      </c>
      <c r="D176" s="35">
        <v>100</v>
      </c>
      <c r="E176" s="30" t="s">
        <v>29</v>
      </c>
      <c r="F176" s="30" t="s">
        <v>20</v>
      </c>
      <c r="G176" s="41">
        <f>+'[1]НАЦИОНАЛЬНАЯ ЭКОНОМИКА'!D38+'[1]НАЦИОНАЛЬНАЯ ЭКОНОМИКА'!D39</f>
        <v>3500.7730224400002</v>
      </c>
    </row>
    <row r="177" spans="1:7" ht="207" thickBot="1">
      <c r="A177" s="5"/>
      <c r="B177" s="34" t="s">
        <v>329</v>
      </c>
      <c r="C177" s="35" t="s">
        <v>328</v>
      </c>
      <c r="D177" s="35">
        <v>200</v>
      </c>
      <c r="E177" s="30" t="s">
        <v>29</v>
      </c>
      <c r="F177" s="30" t="s">
        <v>20</v>
      </c>
      <c r="G177" s="41">
        <f>+'[1]НАЦИОНАЛЬНАЯ ЭКОНОМИКА'!EP38-[1]программы!G176-[1]программы!G178+'[1]НАЦИОНАЛЬНАЯ ЭКОНОМИКА'!EP39</f>
        <v>400.30000000000024</v>
      </c>
    </row>
    <row r="178" spans="1:7" ht="188.25" hidden="1" thickBot="1">
      <c r="A178" s="5"/>
      <c r="B178" s="34" t="s">
        <v>330</v>
      </c>
      <c r="C178" s="35" t="s">
        <v>328</v>
      </c>
      <c r="D178" s="35">
        <v>800</v>
      </c>
      <c r="E178" s="30" t="s">
        <v>29</v>
      </c>
      <c r="F178" s="30" t="s">
        <v>20</v>
      </c>
      <c r="G178" s="41">
        <f>+'[1]НАЦИОНАЛЬНАЯ ЭКОНОМИКА'!CQ38</f>
        <v>0</v>
      </c>
    </row>
    <row r="179" spans="1:7" ht="38.25" thickBot="1">
      <c r="A179" s="22"/>
      <c r="B179" s="23" t="s">
        <v>331</v>
      </c>
      <c r="C179" s="24" t="s">
        <v>332</v>
      </c>
      <c r="D179" s="25"/>
      <c r="E179" s="25"/>
      <c r="F179" s="25"/>
      <c r="G179" s="56">
        <f>G181+G182+G183+G180</f>
        <v>2839.2927653100005</v>
      </c>
    </row>
    <row r="180" spans="1:7" ht="169.5" thickBot="1">
      <c r="A180" s="33"/>
      <c r="B180" s="34" t="s">
        <v>333</v>
      </c>
      <c r="C180" s="35" t="s">
        <v>334</v>
      </c>
      <c r="D180" s="35">
        <v>500</v>
      </c>
      <c r="E180" s="30" t="s">
        <v>28</v>
      </c>
      <c r="F180" s="30" t="s">
        <v>33</v>
      </c>
      <c r="G180" s="41">
        <f>[1]УПРАВЛЕНИЕ!CC71</f>
        <v>32.299999999999997</v>
      </c>
    </row>
    <row r="181" spans="1:7" ht="188.25" thickBot="1">
      <c r="A181" s="33"/>
      <c r="B181" s="34" t="s">
        <v>335</v>
      </c>
      <c r="C181" s="35" t="s">
        <v>334</v>
      </c>
      <c r="D181" s="35">
        <v>600</v>
      </c>
      <c r="E181" s="30" t="s">
        <v>28</v>
      </c>
      <c r="F181" s="30" t="s">
        <v>33</v>
      </c>
      <c r="G181" s="41">
        <f>+[1]УПРАВЛЕНИЕ!EP72</f>
        <v>707.85938160000012</v>
      </c>
    </row>
    <row r="182" spans="1:7" ht="188.25" thickBot="1">
      <c r="A182" s="5"/>
      <c r="B182" s="34" t="s">
        <v>336</v>
      </c>
      <c r="C182" s="35" t="s">
        <v>334</v>
      </c>
      <c r="D182" s="35">
        <v>600</v>
      </c>
      <c r="E182" s="30" t="s">
        <v>29</v>
      </c>
      <c r="F182" s="30" t="s">
        <v>20</v>
      </c>
      <c r="G182" s="41">
        <f>+'[1]НАЦИОНАЛЬНАЯ ЭКОНОМИКА'!EP41</f>
        <v>2099.1333837100001</v>
      </c>
    </row>
    <row r="183" spans="1:7" ht="188.25" hidden="1" thickBot="1">
      <c r="A183" s="5"/>
      <c r="B183" s="34" t="s">
        <v>336</v>
      </c>
      <c r="C183" s="35" t="s">
        <v>334</v>
      </c>
      <c r="D183" s="35">
        <v>200</v>
      </c>
      <c r="E183" s="30" t="s">
        <v>19</v>
      </c>
      <c r="F183" s="30" t="s">
        <v>20</v>
      </c>
      <c r="G183" s="41">
        <f>+[1]ОБРАЗОВАНИЕ!EP48</f>
        <v>0</v>
      </c>
    </row>
    <row r="184" spans="1:7" ht="38.25" thickBot="1">
      <c r="A184" s="12" t="s">
        <v>337</v>
      </c>
      <c r="B184" s="67" t="s">
        <v>338</v>
      </c>
      <c r="C184" s="14" t="s">
        <v>339</v>
      </c>
      <c r="D184" s="14"/>
      <c r="E184" s="70"/>
      <c r="F184" s="70"/>
      <c r="G184" s="71">
        <f>+G185+G188+G191</f>
        <v>120</v>
      </c>
    </row>
    <row r="185" spans="1:7" ht="38.25" thickBot="1">
      <c r="A185" s="17" t="s">
        <v>340</v>
      </c>
      <c r="B185" s="68" t="s">
        <v>341</v>
      </c>
      <c r="C185" s="19" t="s">
        <v>342</v>
      </c>
      <c r="D185" s="19"/>
      <c r="E185" s="32"/>
      <c r="F185" s="32"/>
      <c r="G185" s="72">
        <f>G186</f>
        <v>60</v>
      </c>
    </row>
    <row r="186" spans="1:7" ht="57" thickBot="1">
      <c r="A186" s="22"/>
      <c r="B186" s="23" t="s">
        <v>343</v>
      </c>
      <c r="C186" s="24" t="s">
        <v>344</v>
      </c>
      <c r="D186" s="25"/>
      <c r="E186" s="25"/>
      <c r="F186" s="25"/>
      <c r="G186" s="56">
        <f>G187</f>
        <v>60</v>
      </c>
    </row>
    <row r="187" spans="1:7" ht="75.75" thickBot="1">
      <c r="A187" s="5"/>
      <c r="B187" s="34" t="s">
        <v>345</v>
      </c>
      <c r="C187" s="52" t="s">
        <v>346</v>
      </c>
      <c r="D187" s="35">
        <v>500</v>
      </c>
      <c r="E187" s="42" t="s">
        <v>29</v>
      </c>
      <c r="F187" s="42" t="s">
        <v>321</v>
      </c>
      <c r="G187" s="53">
        <f>'[1]НАЦИОНАЛЬНАЯ ЭКОНОМИКА'!EP59</f>
        <v>60</v>
      </c>
    </row>
    <row r="188" spans="1:7" ht="38.25" thickBot="1">
      <c r="A188" s="17" t="s">
        <v>347</v>
      </c>
      <c r="B188" s="68" t="s">
        <v>348</v>
      </c>
      <c r="C188" s="19" t="s">
        <v>349</v>
      </c>
      <c r="D188" s="19"/>
      <c r="E188" s="32"/>
      <c r="F188" s="32"/>
      <c r="G188" s="72">
        <f>+G190</f>
        <v>60</v>
      </c>
    </row>
    <row r="189" spans="1:7" ht="38.25" thickBot="1">
      <c r="A189" s="22"/>
      <c r="B189" s="23" t="s">
        <v>350</v>
      </c>
      <c r="C189" s="24" t="s">
        <v>351</v>
      </c>
      <c r="D189" s="25"/>
      <c r="E189" s="25"/>
      <c r="F189" s="25"/>
      <c r="G189" s="56">
        <f>G190</f>
        <v>60</v>
      </c>
    </row>
    <row r="190" spans="1:7" ht="94.5" thickBot="1">
      <c r="A190" s="5"/>
      <c r="B190" s="34" t="s">
        <v>352</v>
      </c>
      <c r="C190" s="30" t="s">
        <v>353</v>
      </c>
      <c r="D190" s="30" t="s">
        <v>354</v>
      </c>
      <c r="E190" s="30" t="s">
        <v>29</v>
      </c>
      <c r="F190" s="29">
        <v>12</v>
      </c>
      <c r="G190" s="31">
        <f>+'[1]НАЦИОНАЛЬНАЯ ЭКОНОМИКА'!EP48</f>
        <v>60</v>
      </c>
    </row>
    <row r="191" spans="1:7" ht="38.25" hidden="1" thickBot="1">
      <c r="A191" s="17" t="s">
        <v>355</v>
      </c>
      <c r="B191" s="68" t="s">
        <v>356</v>
      </c>
      <c r="C191" s="19" t="s">
        <v>357</v>
      </c>
      <c r="D191" s="19"/>
      <c r="E191" s="32"/>
      <c r="F191" s="32"/>
      <c r="G191" s="72"/>
    </row>
    <row r="192" spans="1:7" ht="75.75" thickBot="1">
      <c r="A192" s="12" t="s">
        <v>358</v>
      </c>
      <c r="B192" s="67" t="s">
        <v>359</v>
      </c>
      <c r="C192" s="14" t="s">
        <v>360</v>
      </c>
      <c r="D192" s="14"/>
      <c r="E192" s="70"/>
      <c r="F192" s="70"/>
      <c r="G192" s="71">
        <f>+G193+G196+G199</f>
        <v>2572.260726</v>
      </c>
    </row>
    <row r="193" spans="1:7" ht="38.25" thickBot="1">
      <c r="A193" s="17" t="s">
        <v>361</v>
      </c>
      <c r="B193" s="68" t="s">
        <v>362</v>
      </c>
      <c r="C193" s="19" t="s">
        <v>363</v>
      </c>
      <c r="D193" s="19"/>
      <c r="E193" s="32"/>
      <c r="F193" s="32"/>
      <c r="G193" s="72">
        <f>G194</f>
        <v>347</v>
      </c>
    </row>
    <row r="194" spans="1:7" ht="38.25" thickBot="1">
      <c r="A194" s="22"/>
      <c r="B194" s="23" t="s">
        <v>364</v>
      </c>
      <c r="C194" s="24" t="s">
        <v>365</v>
      </c>
      <c r="D194" s="25"/>
      <c r="E194" s="25"/>
      <c r="F194" s="25"/>
      <c r="G194" s="56">
        <f>G195</f>
        <v>347</v>
      </c>
    </row>
    <row r="195" spans="1:7" ht="113.25" thickBot="1">
      <c r="A195" s="5"/>
      <c r="B195" s="28" t="s">
        <v>366</v>
      </c>
      <c r="C195" s="29" t="s">
        <v>367</v>
      </c>
      <c r="D195" s="29">
        <v>800</v>
      </c>
      <c r="E195" s="30" t="s">
        <v>48</v>
      </c>
      <c r="F195" s="30" t="s">
        <v>159</v>
      </c>
      <c r="G195" s="31">
        <f>+'[1]Национальная безопасность'!EP10</f>
        <v>347</v>
      </c>
    </row>
    <row r="196" spans="1:7" ht="19.5" hidden="1" thickBot="1">
      <c r="A196" s="73" t="s">
        <v>368</v>
      </c>
      <c r="B196" s="68" t="s">
        <v>369</v>
      </c>
      <c r="C196" s="19" t="s">
        <v>370</v>
      </c>
      <c r="D196" s="19"/>
      <c r="E196" s="32"/>
      <c r="F196" s="32"/>
      <c r="G196" s="72">
        <f>G197</f>
        <v>0</v>
      </c>
    </row>
    <row r="197" spans="1:7" ht="38.25" hidden="1" thickBot="1">
      <c r="A197" s="22"/>
      <c r="B197" s="23" t="s">
        <v>371</v>
      </c>
      <c r="C197" s="24" t="s">
        <v>372</v>
      </c>
      <c r="D197" s="25"/>
      <c r="E197" s="25"/>
      <c r="F197" s="25"/>
      <c r="G197" s="56">
        <f>G198</f>
        <v>0</v>
      </c>
    </row>
    <row r="198" spans="1:7" ht="113.25" hidden="1" thickBot="1">
      <c r="A198" s="5"/>
      <c r="B198" s="28" t="s">
        <v>373</v>
      </c>
      <c r="C198" s="29" t="s">
        <v>374</v>
      </c>
      <c r="D198" s="29">
        <v>200</v>
      </c>
      <c r="E198" s="30" t="s">
        <v>48</v>
      </c>
      <c r="F198" s="30" t="s">
        <v>159</v>
      </c>
      <c r="G198" s="31">
        <f>+'[1]Национальная безопасность'!EP11</f>
        <v>0</v>
      </c>
    </row>
    <row r="199" spans="1:7" ht="57" thickBot="1">
      <c r="A199" s="17" t="s">
        <v>375</v>
      </c>
      <c r="B199" s="68" t="s">
        <v>376</v>
      </c>
      <c r="C199" s="19" t="s">
        <v>377</v>
      </c>
      <c r="D199" s="19"/>
      <c r="E199" s="32"/>
      <c r="F199" s="32"/>
      <c r="G199" s="72">
        <f>G200</f>
        <v>2225.260726</v>
      </c>
    </row>
    <row r="200" spans="1:7" ht="57" thickBot="1">
      <c r="A200" s="22"/>
      <c r="B200" s="23" t="s">
        <v>378</v>
      </c>
      <c r="C200" s="74" t="s">
        <v>379</v>
      </c>
      <c r="D200" s="25"/>
      <c r="E200" s="25"/>
      <c r="F200" s="25"/>
      <c r="G200" s="56">
        <f>G201+G202+G203</f>
        <v>2225.260726</v>
      </c>
    </row>
    <row r="201" spans="1:7" ht="188.25" thickBot="1">
      <c r="A201" s="5"/>
      <c r="B201" s="28" t="s">
        <v>380</v>
      </c>
      <c r="C201" s="29" t="s">
        <v>381</v>
      </c>
      <c r="D201" s="29">
        <v>100</v>
      </c>
      <c r="E201" s="30" t="s">
        <v>48</v>
      </c>
      <c r="F201" s="30" t="s">
        <v>159</v>
      </c>
      <c r="G201" s="31">
        <f>+'[1]Национальная безопасность'!D9</f>
        <v>2136.260726</v>
      </c>
    </row>
    <row r="202" spans="1:7" ht="150.75" thickBot="1">
      <c r="A202" s="5"/>
      <c r="B202" s="28" t="s">
        <v>382</v>
      </c>
      <c r="C202" s="29" t="s">
        <v>381</v>
      </c>
      <c r="D202" s="29">
        <v>200</v>
      </c>
      <c r="E202" s="30" t="s">
        <v>48</v>
      </c>
      <c r="F202" s="30" t="s">
        <v>159</v>
      </c>
      <c r="G202" s="31">
        <f>+'[1]Национальная безопасность'!EP9-'[1]Национальная безопасность'!CR9-'[1]Национальная безопасность'!CT9-'[1]Национальная безопасность'!D9</f>
        <v>89</v>
      </c>
    </row>
    <row r="203" spans="1:7" ht="132" hidden="1" thickBot="1">
      <c r="A203" s="5"/>
      <c r="B203" s="28" t="s">
        <v>383</v>
      </c>
      <c r="C203" s="29" t="s">
        <v>381</v>
      </c>
      <c r="D203" s="29">
        <v>800</v>
      </c>
      <c r="E203" s="30" t="s">
        <v>48</v>
      </c>
      <c r="F203" s="30" t="s">
        <v>159</v>
      </c>
      <c r="G203" s="31">
        <f>+'[1]Национальная безопасность'!CR9+'[1]Национальная безопасность'!CT9</f>
        <v>0</v>
      </c>
    </row>
    <row r="204" spans="1:7" ht="57" hidden="1" thickBot="1">
      <c r="A204" s="12" t="s">
        <v>384</v>
      </c>
      <c r="B204" s="67" t="s">
        <v>385</v>
      </c>
      <c r="C204" s="14" t="s">
        <v>386</v>
      </c>
      <c r="D204" s="14"/>
      <c r="E204" s="70"/>
      <c r="F204" s="70"/>
      <c r="G204" s="71">
        <f>+G205+G206</f>
        <v>0</v>
      </c>
    </row>
    <row r="205" spans="1:7" ht="38.25" hidden="1" thickBot="1">
      <c r="A205" s="17" t="s">
        <v>387</v>
      </c>
      <c r="B205" s="68" t="s">
        <v>388</v>
      </c>
      <c r="C205" s="19"/>
      <c r="D205" s="19"/>
      <c r="E205" s="32"/>
      <c r="F205" s="32"/>
      <c r="G205" s="72"/>
    </row>
    <row r="206" spans="1:7" ht="38.25" hidden="1" thickBot="1">
      <c r="A206" s="17" t="s">
        <v>389</v>
      </c>
      <c r="B206" s="68" t="s">
        <v>390</v>
      </c>
      <c r="C206" s="19"/>
      <c r="D206" s="19"/>
      <c r="E206" s="32"/>
      <c r="F206" s="32"/>
      <c r="G206" s="72"/>
    </row>
    <row r="207" spans="1:7" ht="38.25" thickBot="1">
      <c r="A207" s="12" t="s">
        <v>391</v>
      </c>
      <c r="B207" s="67" t="s">
        <v>392</v>
      </c>
      <c r="C207" s="14" t="s">
        <v>393</v>
      </c>
      <c r="D207" s="14"/>
      <c r="E207" s="70"/>
      <c r="F207" s="70"/>
      <c r="G207" s="71">
        <f>+G208+G209</f>
        <v>13850</v>
      </c>
    </row>
    <row r="208" spans="1:7" ht="57" hidden="1" thickBot="1">
      <c r="A208" s="17" t="s">
        <v>394</v>
      </c>
      <c r="B208" s="68" t="s">
        <v>395</v>
      </c>
      <c r="C208" s="19"/>
      <c r="D208" s="19"/>
      <c r="E208" s="32"/>
      <c r="F208" s="32"/>
      <c r="G208" s="72"/>
    </row>
    <row r="209" spans="1:7" ht="38.25" thickBot="1">
      <c r="A209" s="17" t="s">
        <v>396</v>
      </c>
      <c r="B209" s="68" t="s">
        <v>397</v>
      </c>
      <c r="C209" s="19"/>
      <c r="D209" s="19"/>
      <c r="E209" s="32"/>
      <c r="F209" s="32"/>
      <c r="G209" s="72">
        <f>G210</f>
        <v>13850</v>
      </c>
    </row>
    <row r="210" spans="1:7" ht="19.5" thickBot="1">
      <c r="A210" s="22"/>
      <c r="B210" s="23" t="s">
        <v>398</v>
      </c>
      <c r="C210" s="74" t="s">
        <v>399</v>
      </c>
      <c r="D210" s="25"/>
      <c r="E210" s="25"/>
      <c r="F210" s="25"/>
      <c r="G210" s="56">
        <f>G211+G212</f>
        <v>13850</v>
      </c>
    </row>
    <row r="211" spans="1:7" ht="38.25" thickBot="1">
      <c r="A211" s="5"/>
      <c r="B211" s="28" t="s">
        <v>400</v>
      </c>
      <c r="C211" s="29" t="s">
        <v>399</v>
      </c>
      <c r="D211" s="29">
        <v>200</v>
      </c>
      <c r="E211" s="30" t="s">
        <v>29</v>
      </c>
      <c r="F211" s="30" t="s">
        <v>159</v>
      </c>
      <c r="G211" s="31">
        <f>'[1]НАЦИОНАЛЬНАЯ ЭКОНОМИКА'!AT45</f>
        <v>11850</v>
      </c>
    </row>
    <row r="212" spans="1:7" ht="38.25" thickBot="1">
      <c r="A212" s="5"/>
      <c r="B212" s="28" t="s">
        <v>401</v>
      </c>
      <c r="C212" s="29" t="s">
        <v>399</v>
      </c>
      <c r="D212" s="29">
        <v>500</v>
      </c>
      <c r="E212" s="30" t="s">
        <v>29</v>
      </c>
      <c r="F212" s="30" t="s">
        <v>159</v>
      </c>
      <c r="G212" s="31">
        <f>'[1]НАЦИОНАЛЬНАЯ ЭКОНОМИКА'!BW45</f>
        <v>2000</v>
      </c>
    </row>
  </sheetData>
  <autoFilter ref="A12:G212">
    <filterColumn colId="6">
      <filters>
        <filter val="1 004,0"/>
        <filter val="1 129,2"/>
        <filter val="1 324,2"/>
        <filter val="1 404,9"/>
        <filter val="1 650,0"/>
        <filter val="1 796,0"/>
        <filter val="1 874,0"/>
        <filter val="1 919,0"/>
        <filter val="1 987,8"/>
        <filter val="10 042,5"/>
        <filter val="100,00"/>
        <filter val="102,4"/>
        <filter val="109,3"/>
        <filter val="11 290,7"/>
        <filter val="11 674,8"/>
        <filter val="11 850,0"/>
        <filter val="111,7"/>
        <filter val="112,6"/>
        <filter val="116,1"/>
        <filter val="12 294,7"/>
        <filter val="12 834,1"/>
        <filter val="120,0"/>
        <filter val="13 850,0"/>
        <filter val="131 107,9"/>
        <filter val="14 599,5"/>
        <filter val="15 400,0"/>
        <filter val="15 551,7"/>
        <filter val="16 962,2"/>
        <filter val="160,0"/>
        <filter val="1650,0"/>
        <filter val="166,0"/>
        <filter val="17 262,2"/>
        <filter val="18,0"/>
        <filter val="180 382,9"/>
        <filter val="19,0"/>
        <filter val="2 000,0"/>
        <filter val="2 051,0"/>
        <filter val="2 073,0"/>
        <filter val="2 075,4"/>
        <filter val="2 099,1"/>
        <filter val="2 136,3"/>
        <filter val="2 162,9"/>
        <filter val="2 225,3"/>
        <filter val="2 394,3"/>
        <filter val="2 572,3"/>
        <filter val="2 586,0"/>
        <filter val="2 746,0"/>
        <filter val="2 769,5"/>
        <filter val="2 839,3"/>
        <filter val="2 918,6"/>
        <filter val="20 441,8"/>
        <filter val="20 841,8"/>
        <filter val="200,0"/>
        <filter val="216 004,7"/>
        <filter val="24 080,0"/>
        <filter val="24 646,8"/>
        <filter val="25 644,2"/>
        <filter val="250,0"/>
        <filter val="26 605,0"/>
        <filter val="26 719,8"/>
        <filter val="262,2"/>
        <filter val="280328,1"/>
        <filter val="29,1"/>
        <filter val="3 027,9"/>
        <filter val="3 154,7"/>
        <filter val="3 320,7"/>
        <filter val="3 340,8"/>
        <filter val="3 500,8"/>
        <filter val="3 630,0"/>
        <filter val="3 890,0"/>
        <filter val="3 901,1"/>
        <filter val="3,9"/>
        <filter val="300,0"/>
        <filter val="32,3"/>
        <filter val="339,0"/>
        <filter val="34 211,7"/>
        <filter val="347,0"/>
        <filter val="35 621,7"/>
        <filter val="350,3"/>
        <filter val="36,7"/>
        <filter val="365 344,7"/>
        <filter val="37,0"/>
        <filter val="4 121,6"/>
        <filter val="4 578,8"/>
        <filter val="400,0"/>
        <filter val="400,3"/>
        <filter val="45,0"/>
        <filter val="469,7"/>
        <filter val="5 050,0"/>
        <filter val="5 450,4"/>
        <filter val="5 480,1"/>
        <filter val="5 489,0"/>
        <filter val="50,0"/>
        <filter val="525,3"/>
        <filter val="549,0"/>
        <filter val="55,1"/>
        <filter val="55,3"/>
        <filter val="6 155,6"/>
        <filter val="6 661,1"/>
        <filter val="6 740,4"/>
        <filter val="60,0"/>
        <filter val="60,4"/>
        <filter val="68,8"/>
        <filter val="688,8"/>
        <filter val="7 183,2"/>
        <filter val="7 216,9"/>
        <filter val="7 342,8"/>
        <filter val="705,8"/>
        <filter val="707,9"/>
        <filter val="739,1"/>
        <filter val="758,1"/>
        <filter val="8 336,9"/>
        <filter val="8 354,1"/>
        <filter val="8,0"/>
        <filter val="8,4"/>
        <filter val="850,9"/>
        <filter val="87,5"/>
        <filter val="875,0"/>
        <filter val="89,0"/>
        <filter val="891,4"/>
        <filter val="9 129,2"/>
      </filters>
    </filterColumn>
  </autoFilter>
  <mergeCells count="8">
    <mergeCell ref="D1:G3"/>
    <mergeCell ref="A4:G4"/>
    <mergeCell ref="A9:A10"/>
    <mergeCell ref="B9:B10"/>
    <mergeCell ref="C9:C10"/>
    <mergeCell ref="D9:D10"/>
    <mergeCell ref="E9:E10"/>
    <mergeCell ref="F9:F10"/>
  </mergeCells>
  <pageMargins left="0.7" right="0.7" top="0.75" bottom="0.75" header="0.3" footer="0.3"/>
  <pageSetup paperSize="9" scale="5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2016-12-27T13:24:24Z</dcterms:modified>
</cp:coreProperties>
</file>