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Лист1!$A$11:$I$350</definedName>
    <definedName name="_xlnm.Print_Area" localSheetId="0">Лист1!$A$1:$H$349</definedName>
  </definedNames>
  <calcPr calcId="125725"/>
</workbook>
</file>

<file path=xl/calcChain.xml><?xml version="1.0" encoding="utf-8"?>
<calcChain xmlns="http://schemas.openxmlformats.org/spreadsheetml/2006/main">
  <c r="F350" i="1"/>
  <c r="F349"/>
  <c r="F348"/>
  <c r="F347" s="1"/>
  <c r="F346" s="1"/>
  <c r="F345"/>
  <c r="F344"/>
  <c r="F343" s="1"/>
  <c r="F342" s="1"/>
  <c r="F340"/>
  <c r="F339"/>
  <c r="F338"/>
  <c r="F337" s="1"/>
  <c r="F336" s="1"/>
  <c r="F335" s="1"/>
  <c r="F333"/>
  <c r="F332"/>
  <c r="F331" s="1"/>
  <c r="F330"/>
  <c r="F329" s="1"/>
  <c r="F328" s="1"/>
  <c r="F327"/>
  <c r="F326"/>
  <c r="F325" s="1"/>
  <c r="F324" s="1"/>
  <c r="F323" s="1"/>
  <c r="F322" s="1"/>
  <c r="F321"/>
  <c r="F320"/>
  <c r="F319" s="1"/>
  <c r="F318"/>
  <c r="F317" s="1"/>
  <c r="F315"/>
  <c r="F314"/>
  <c r="F313" s="1"/>
  <c r="F312"/>
  <c r="F311" s="1"/>
  <c r="F310" s="1"/>
  <c r="F309"/>
  <c r="F308"/>
  <c r="F307"/>
  <c r="F306"/>
  <c r="F305"/>
  <c r="F304"/>
  <c r="F303"/>
  <c r="F302"/>
  <c r="F301" s="1"/>
  <c r="F300"/>
  <c r="F297"/>
  <c r="F296"/>
  <c r="F295" s="1"/>
  <c r="F294" s="1"/>
  <c r="F293"/>
  <c r="F292"/>
  <c r="F291" s="1"/>
  <c r="F290" s="1"/>
  <c r="F289"/>
  <c r="F288"/>
  <c r="F287" s="1"/>
  <c r="F286"/>
  <c r="F285"/>
  <c r="F284"/>
  <c r="F283" s="1"/>
  <c r="F282" s="1"/>
  <c r="F280"/>
  <c r="F279" s="1"/>
  <c r="F278" s="1"/>
  <c r="F277" s="1"/>
  <c r="F276" s="1"/>
  <c r="F274"/>
  <c r="F273"/>
  <c r="F272"/>
  <c r="F271"/>
  <c r="F270"/>
  <c r="I270" s="1"/>
  <c r="F269"/>
  <c r="F268"/>
  <c r="F267"/>
  <c r="F266"/>
  <c r="I266" s="1"/>
  <c r="F265"/>
  <c r="F264"/>
  <c r="F261" s="1"/>
  <c r="F260" s="1"/>
  <c r="F259" s="1"/>
  <c r="F258"/>
  <c r="F257"/>
  <c r="F256"/>
  <c r="F255" s="1"/>
  <c r="F254"/>
  <c r="I254" s="1"/>
  <c r="F253"/>
  <c r="F252"/>
  <c r="F251" s="1"/>
  <c r="F249"/>
  <c r="F248"/>
  <c r="F247" s="1"/>
  <c r="F244"/>
  <c r="F243"/>
  <c r="F242"/>
  <c r="F241" s="1"/>
  <c r="F240"/>
  <c r="I240" s="1"/>
  <c r="F239"/>
  <c r="F238"/>
  <c r="F237" s="1"/>
  <c r="F233"/>
  <c r="F232"/>
  <c r="F231" s="1"/>
  <c r="F230" s="1"/>
  <c r="F229"/>
  <c r="F228"/>
  <c r="F227" s="1"/>
  <c r="F226"/>
  <c r="F225" s="1"/>
  <c r="F224"/>
  <c r="F223"/>
  <c r="F222"/>
  <c r="F221"/>
  <c r="F220"/>
  <c r="F219"/>
  <c r="F218"/>
  <c r="F217" s="1"/>
  <c r="F216"/>
  <c r="F215"/>
  <c r="F214"/>
  <c r="F213"/>
  <c r="F212"/>
  <c r="F211"/>
  <c r="F210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 s="1"/>
  <c r="F187" s="1"/>
  <c r="F186" s="1"/>
  <c r="F185"/>
  <c r="F184"/>
  <c r="F183"/>
  <c r="F182"/>
  <c r="F181"/>
  <c r="I181" s="1"/>
  <c r="F180"/>
  <c r="F179"/>
  <c r="I179" s="1"/>
  <c r="F178"/>
  <c r="F177"/>
  <c r="F176" s="1"/>
  <c r="F175" s="1"/>
  <c r="F174" s="1"/>
  <c r="F172"/>
  <c r="F171"/>
  <c r="F170" s="1"/>
  <c r="F169" s="1"/>
  <c r="F168" s="1"/>
  <c r="F167"/>
  <c r="F166" s="1"/>
  <c r="F165"/>
  <c r="F164"/>
  <c r="F163"/>
  <c r="F160"/>
  <c r="F159"/>
  <c r="F158" s="1"/>
  <c r="F156"/>
  <c r="F155"/>
  <c r="F154" s="1"/>
  <c r="F153"/>
  <c r="F151"/>
  <c r="F150" s="1"/>
  <c r="F149"/>
  <c r="F147"/>
  <c r="F146"/>
  <c r="F145"/>
  <c r="F144"/>
  <c r="F143" s="1"/>
  <c r="F142" s="1"/>
  <c r="F141"/>
  <c r="F140"/>
  <c r="F139" s="1"/>
  <c r="F138" s="1"/>
  <c r="F136"/>
  <c r="F135"/>
  <c r="F134"/>
  <c r="F133"/>
  <c r="F132"/>
  <c r="F131" s="1"/>
  <c r="F130"/>
  <c r="F129" s="1"/>
  <c r="F125"/>
  <c r="F124"/>
  <c r="F123" s="1"/>
  <c r="F122" s="1"/>
  <c r="F121" s="1"/>
  <c r="F120"/>
  <c r="F119" s="1"/>
  <c r="F118"/>
  <c r="F117"/>
  <c r="F116"/>
  <c r="F115" s="1"/>
  <c r="F114"/>
  <c r="F113"/>
  <c r="F112"/>
  <c r="F111" s="1"/>
  <c r="F110" s="1"/>
  <c r="F109" s="1"/>
  <c r="F108"/>
  <c r="F107" s="1"/>
  <c r="F106" s="1"/>
  <c r="F105" s="1"/>
  <c r="F104" s="1"/>
  <c r="F102"/>
  <c r="F101"/>
  <c r="F100"/>
  <c r="F99"/>
  <c r="F98"/>
  <c r="I98" s="1"/>
  <c r="F97"/>
  <c r="F96"/>
  <c r="I96" s="1"/>
  <c r="F95"/>
  <c r="F94"/>
  <c r="F93" s="1"/>
  <c r="F92" s="1"/>
  <c r="F91" s="1"/>
  <c r="F90"/>
  <c r="F89"/>
  <c r="F88"/>
  <c r="F87" s="1"/>
  <c r="F86"/>
  <c r="F85" s="1"/>
  <c r="F84" s="1"/>
  <c r="F82"/>
  <c r="F81" s="1"/>
  <c r="F80" s="1"/>
  <c r="F79" s="1"/>
  <c r="F78"/>
  <c r="I78" s="1"/>
  <c r="F77"/>
  <c r="F76"/>
  <c r="F75" s="1"/>
  <c r="F74" s="1"/>
  <c r="F73"/>
  <c r="F72"/>
  <c r="F71"/>
  <c r="F70"/>
  <c r="F69" s="1"/>
  <c r="F68"/>
  <c r="F67"/>
  <c r="F66"/>
  <c r="I66" s="1"/>
  <c r="F65"/>
  <c r="F64"/>
  <c r="I64" s="1"/>
  <c r="F63"/>
  <c r="F62"/>
  <c r="F61" s="1"/>
  <c r="F60" s="1"/>
  <c r="F59" s="1"/>
  <c r="F57"/>
  <c r="F56"/>
  <c r="F55" s="1"/>
  <c r="F54" s="1"/>
  <c r="F53" s="1"/>
  <c r="F52"/>
  <c r="F51" s="1"/>
  <c r="F50" s="1"/>
  <c r="F49" s="1"/>
  <c r="F48" s="1"/>
  <c r="F47"/>
  <c r="F46"/>
  <c r="F41" s="1"/>
  <c r="F45"/>
  <c r="F44"/>
  <c r="F43" s="1"/>
  <c r="F42" s="1"/>
  <c r="F40"/>
  <c r="F39" s="1"/>
  <c r="F38" s="1"/>
  <c r="F37" s="1"/>
  <c r="F36" s="1"/>
  <c r="F35"/>
  <c r="F34"/>
  <c r="F33" s="1"/>
  <c r="F32" s="1"/>
  <c r="F31"/>
  <c r="F30"/>
  <c r="F29"/>
  <c r="F28"/>
  <c r="F27" s="1"/>
  <c r="F24"/>
  <c r="F23"/>
  <c r="F22" s="1"/>
  <c r="F19"/>
  <c r="I19" s="1"/>
  <c r="F18"/>
  <c r="F17"/>
  <c r="F16" s="1"/>
  <c r="H356"/>
  <c r="G356"/>
  <c r="H355"/>
  <c r="G355"/>
  <c r="I349"/>
  <c r="I345"/>
  <c r="I340"/>
  <c r="I339"/>
  <c r="I338"/>
  <c r="I333"/>
  <c r="I332"/>
  <c r="I327"/>
  <c r="I321"/>
  <c r="I315"/>
  <c r="I309"/>
  <c r="I308"/>
  <c r="I307"/>
  <c r="I306"/>
  <c r="I305"/>
  <c r="I304"/>
  <c r="I303"/>
  <c r="I302"/>
  <c r="I297"/>
  <c r="I293"/>
  <c r="I289"/>
  <c r="I288"/>
  <c r="I285"/>
  <c r="I280"/>
  <c r="I274"/>
  <c r="I273"/>
  <c r="I272"/>
  <c r="I271"/>
  <c r="I269"/>
  <c r="I268"/>
  <c r="I267"/>
  <c r="I265"/>
  <c r="I258"/>
  <c r="I257"/>
  <c r="I256"/>
  <c r="I253"/>
  <c r="I249"/>
  <c r="I248"/>
  <c r="I244"/>
  <c r="I243"/>
  <c r="I242"/>
  <c r="I239"/>
  <c r="I233"/>
  <c r="I229"/>
  <c r="I228"/>
  <c r="I224"/>
  <c r="I223"/>
  <c r="I222"/>
  <c r="I221"/>
  <c r="I220"/>
  <c r="I218"/>
  <c r="I210"/>
  <c r="I208"/>
  <c r="I207"/>
  <c r="I206"/>
  <c r="I205"/>
  <c r="I204"/>
  <c r="I203"/>
  <c r="I202"/>
  <c r="I201"/>
  <c r="I200"/>
  <c r="I199"/>
  <c r="I194"/>
  <c r="I193"/>
  <c r="I192"/>
  <c r="I191"/>
  <c r="I190"/>
  <c r="I185"/>
  <c r="I184"/>
  <c r="I183"/>
  <c r="J182"/>
  <c r="I182"/>
  <c r="I180"/>
  <c r="I178"/>
  <c r="I172"/>
  <c r="J169"/>
  <c r="J168"/>
  <c r="I165"/>
  <c r="I164"/>
  <c r="I160"/>
  <c r="I156"/>
  <c r="I155"/>
  <c r="I151"/>
  <c r="I150"/>
  <c r="I148"/>
  <c r="I147"/>
  <c r="I145"/>
  <c r="I141"/>
  <c r="I136"/>
  <c r="I135"/>
  <c r="I133"/>
  <c r="I132"/>
  <c r="I130"/>
  <c r="I125"/>
  <c r="I120"/>
  <c r="I118"/>
  <c r="I117"/>
  <c r="I116"/>
  <c r="I113"/>
  <c r="I108"/>
  <c r="J103"/>
  <c r="I102"/>
  <c r="I101"/>
  <c r="I100"/>
  <c r="I99"/>
  <c r="I97"/>
  <c r="I95"/>
  <c r="J91"/>
  <c r="I90"/>
  <c r="I89"/>
  <c r="I85"/>
  <c r="I81"/>
  <c r="I77"/>
  <c r="I73"/>
  <c r="I72"/>
  <c r="I71"/>
  <c r="I67"/>
  <c r="I65"/>
  <c r="I63"/>
  <c r="I57"/>
  <c r="I47"/>
  <c r="I45"/>
  <c r="I40"/>
  <c r="I35"/>
  <c r="I34"/>
  <c r="I31"/>
  <c r="I30"/>
  <c r="I29"/>
  <c r="I27"/>
  <c r="I24"/>
  <c r="I18"/>
  <c r="J12"/>
  <c r="F26" l="1"/>
  <c r="F25" s="1"/>
  <c r="F281"/>
  <c r="F275" s="1"/>
  <c r="F316"/>
  <c r="I28"/>
  <c r="I94"/>
  <c r="I264"/>
  <c r="I296"/>
  <c r="F83"/>
  <c r="F58" s="1"/>
  <c r="F128"/>
  <c r="F127" s="1"/>
  <c r="F126" s="1"/>
  <c r="F236"/>
  <c r="F235" s="1"/>
  <c r="F234" s="1"/>
  <c r="F250"/>
  <c r="F246" s="1"/>
  <c r="F245" s="1"/>
  <c r="F21"/>
  <c r="I22"/>
  <c r="F15"/>
  <c r="I16"/>
  <c r="F173"/>
  <c r="F137"/>
  <c r="F103" s="1"/>
  <c r="F299"/>
  <c r="F298" s="1"/>
  <c r="F341"/>
  <c r="F334" s="1"/>
  <c r="I17"/>
  <c r="I23"/>
  <c r="I44"/>
  <c r="I46"/>
  <c r="I52"/>
  <c r="I62"/>
  <c r="I82"/>
  <c r="I86"/>
  <c r="I107"/>
  <c r="I112"/>
  <c r="I177"/>
  <c r="I232"/>
  <c r="I238"/>
  <c r="I252"/>
  <c r="I284"/>
  <c r="I292"/>
  <c r="I312"/>
  <c r="F162"/>
  <c r="F161" s="1"/>
  <c r="F157" s="1"/>
  <c r="F152" s="1"/>
  <c r="I149"/>
  <c r="I41"/>
  <c r="I56"/>
  <c r="I61"/>
  <c r="I70"/>
  <c r="I76"/>
  <c r="I129"/>
  <c r="I131"/>
  <c r="I163"/>
  <c r="I241"/>
  <c r="I255"/>
  <c r="I344"/>
  <c r="I348"/>
  <c r="I320"/>
  <c r="F355"/>
  <c r="I119"/>
  <c r="I134"/>
  <c r="I144"/>
  <c r="I189"/>
  <c r="I217"/>
  <c r="I60"/>
  <c r="I106"/>
  <c r="I146"/>
  <c r="I162"/>
  <c r="F352"/>
  <c r="F356"/>
  <c r="I350"/>
  <c r="F20" l="1"/>
  <c r="I20" s="1"/>
  <c r="I21"/>
  <c r="F14"/>
  <c r="I15"/>
  <c r="I154"/>
  <c r="I153"/>
  <c r="I311"/>
  <c r="I310"/>
  <c r="I295"/>
  <c r="I294"/>
  <c r="I287"/>
  <c r="I286"/>
  <c r="I279"/>
  <c r="I247"/>
  <c r="I237"/>
  <c r="I227"/>
  <c r="I93"/>
  <c r="I84"/>
  <c r="I43"/>
  <c r="I42"/>
  <c r="I39"/>
  <c r="I319"/>
  <c r="I142"/>
  <c r="I128"/>
  <c r="I314"/>
  <c r="I313"/>
  <c r="I301"/>
  <c r="I291"/>
  <c r="I290"/>
  <c r="I283"/>
  <c r="I261"/>
  <c r="I251"/>
  <c r="I250"/>
  <c r="I231"/>
  <c r="I230"/>
  <c r="I88"/>
  <c r="I87"/>
  <c r="I51"/>
  <c r="I33"/>
  <c r="I171"/>
  <c r="I124"/>
  <c r="I115"/>
  <c r="I114"/>
  <c r="I55"/>
  <c r="I159"/>
  <c r="I158"/>
  <c r="I140"/>
  <c r="I111"/>
  <c r="I143"/>
  <c r="I75"/>
  <c r="I74"/>
  <c r="I347"/>
  <c r="I346"/>
  <c r="I337"/>
  <c r="I176"/>
  <c r="I105"/>
  <c r="I104"/>
  <c r="I188"/>
  <c r="I343"/>
  <c r="I331"/>
  <c r="I80"/>
  <c r="I79"/>
  <c r="I325"/>
  <c r="I161"/>
  <c r="L216"/>
  <c r="I216"/>
  <c r="F13" l="1"/>
  <c r="F12" s="1"/>
  <c r="F8" s="1"/>
  <c r="I14"/>
  <c r="I83"/>
  <c r="I246"/>
  <c r="I69"/>
  <c r="I59"/>
  <c r="I38"/>
  <c r="I92"/>
  <c r="I91"/>
  <c r="I226"/>
  <c r="I225"/>
  <c r="I236"/>
  <c r="I245"/>
  <c r="I278"/>
  <c r="I32"/>
  <c r="I50"/>
  <c r="I260"/>
  <c r="I259"/>
  <c r="I282"/>
  <c r="I281"/>
  <c r="I300"/>
  <c r="I110"/>
  <c r="I109"/>
  <c r="I127"/>
  <c r="I126"/>
  <c r="I139"/>
  <c r="I54"/>
  <c r="I53"/>
  <c r="I123"/>
  <c r="I170"/>
  <c r="I317"/>
  <c r="I318"/>
  <c r="I330"/>
  <c r="I342"/>
  <c r="I341"/>
  <c r="I187"/>
  <c r="I175"/>
  <c r="I336"/>
  <c r="I157"/>
  <c r="I324"/>
  <c r="I299" l="1"/>
  <c r="I298"/>
  <c r="I49"/>
  <c r="I48"/>
  <c r="I277"/>
  <c r="I235"/>
  <c r="I234"/>
  <c r="I37"/>
  <c r="I36"/>
  <c r="I58"/>
  <c r="I26"/>
  <c r="I122"/>
  <c r="I121"/>
  <c r="I137"/>
  <c r="I138"/>
  <c r="I169"/>
  <c r="I335"/>
  <c r="I334"/>
  <c r="I174"/>
  <c r="I186"/>
  <c r="L186"/>
  <c r="I329"/>
  <c r="I328"/>
  <c r="I323"/>
  <c r="I25" l="1"/>
  <c r="I276"/>
  <c r="I275"/>
  <c r="I168"/>
  <c r="I152"/>
  <c r="I103"/>
  <c r="I173"/>
  <c r="L173"/>
  <c r="I322"/>
  <c r="L13" l="1"/>
  <c r="I13"/>
  <c r="I316"/>
  <c r="I12" l="1"/>
</calcChain>
</file>

<file path=xl/sharedStrings.xml><?xml version="1.0" encoding="utf-8"?>
<sst xmlns="http://schemas.openxmlformats.org/spreadsheetml/2006/main" count="1259" uniqueCount="466">
  <si>
    <t>(тыс.рублей)</t>
  </si>
  <si>
    <t>Наименование</t>
  </si>
  <si>
    <t>РЗ</t>
  </si>
  <si>
    <t>ПР</t>
  </si>
  <si>
    <t>ЦСР</t>
  </si>
  <si>
    <t>ВР</t>
  </si>
  <si>
    <t xml:space="preserve">Сумма </t>
  </si>
  <si>
    <t>2021 год</t>
  </si>
  <si>
    <t>2022 год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</si>
  <si>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</si>
  <si>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</si>
  <si>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</si>
  <si>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</si>
  <si>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</si>
  <si>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 на 2019-2024 гг."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</si>
  <si>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</si>
  <si>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</si>
  <si>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</si>
  <si>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</si>
  <si>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</si>
  <si>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</si>
  <si>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</si>
  <si>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</si>
  <si>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</si>
  <si>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</si>
  <si>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</si>
  <si>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</si>
  <si>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</si>
  <si>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</si>
  <si>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</si>
  <si>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</si>
  <si>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</si>
  <si>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</si>
  <si>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</si>
  <si>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</si>
  <si>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</si>
  <si>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</si>
  <si>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</si>
  <si>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</si>
  <si>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</si>
  <si>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</si>
  <si>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</si>
  <si>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</si>
  <si>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</si>
  <si>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</si>
  <si>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</si>
  <si>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</si>
  <si>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</si>
  <si>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</si>
  <si>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</si>
  <si>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финансами" на 2019-2024 годы.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</si>
  <si>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</si>
  <si>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</si>
  <si>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</si>
  <si>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</si>
  <si>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</si>
  <si>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</si>
  <si>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</si>
  <si>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</si>
  <si>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</si>
  <si>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</si>
  <si>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</si>
  <si>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</si>
  <si>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</si>
  <si>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</si>
  <si>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</si>
  <si>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</si>
  <si>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</si>
  <si>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</si>
  <si>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</si>
  <si>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</si>
  <si>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</si>
  <si>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</si>
  <si>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</si>
  <si>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</si>
  <si>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</si>
  <si>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</si>
  <si>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</si>
  <si>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</si>
  <si>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</si>
  <si>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</si>
  <si>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</si>
  <si>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</si>
  <si>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</si>
  <si>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</si>
  <si>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</si>
  <si>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</si>
  <si>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</si>
  <si>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</si>
  <si>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</si>
  <si>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</si>
  <si>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</si>
  <si>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</si>
  <si>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</si>
  <si>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</si>
  <si>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</si>
  <si>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</si>
  <si>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</si>
  <si>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</si>
  <si>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</si>
  <si>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</si>
  <si>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</si>
  <si>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</si>
  <si>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</si>
  <si>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</si>
  <si>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</si>
  <si>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</si>
  <si>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</si>
  <si>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</si>
  <si>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</si>
  <si>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</si>
  <si>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</si>
  <si>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</si>
  <si>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</si>
  <si>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</si>
  <si>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500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</si>
  <si>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</si>
  <si>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</si>
  <si>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</si>
  <si>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09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</si>
  <si>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</si>
  <si>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</si>
  <si>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</si>
  <si>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</si>
  <si>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</si>
  <si>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</si>
  <si>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</si>
  <si>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</si>
  <si>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</si>
  <si>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</si>
  <si>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</si>
  <si>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</si>
  <si>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</si>
  <si>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</si>
  <si>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</si>
  <si>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</si>
  <si>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</si>
  <si>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</si>
  <si>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</si>
  <si>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</si>
  <si>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</si>
  <si>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</si>
  <si>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</si>
  <si>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</si>
  <si>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</si>
  <si>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</si>
  <si>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</si>
  <si>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</si>
  <si>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</si>
  <si>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</si>
  <si>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</si>
  <si>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</si>
  <si>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</si>
  <si>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</si>
  <si>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</si>
  <si>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>200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</si>
  <si>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</si>
  <si>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</si>
  <si>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</si>
  <si>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</si>
  <si>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</si>
  <si>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</si>
  <si>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</si>
  <si>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</si>
  <si>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</si>
  <si>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06 4 02 80590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</si>
  <si>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</si>
  <si>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</si>
  <si>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</si>
  <si>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</si>
  <si>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</si>
  <si>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</si>
  <si>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</si>
  <si>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</si>
  <si>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</si>
  <si>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</si>
  <si>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</si>
  <si>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</si>
  <si>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</si>
  <si>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</si>
  <si>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</si>
  <si>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</si>
  <si>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</si>
  <si>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</si>
  <si>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</si>
  <si>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</si>
  <si>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</si>
  <si>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</si>
  <si>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</si>
  <si>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</si>
  <si>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</si>
  <si>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</si>
  <si>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</si>
  <si>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</si>
  <si>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</si>
  <si>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</si>
  <si>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</si>
  <si>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</si>
  <si>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</si>
  <si>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</si>
  <si>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</si>
  <si>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</si>
  <si>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</si>
  <si>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</si>
  <si>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</si>
  <si>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</si>
  <si>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</si>
  <si>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</si>
  <si>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</si>
  <si>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</si>
  <si>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</si>
  <si>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</si>
  <si>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</si>
  <si>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</si>
  <si>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</si>
  <si>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</si>
  <si>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</si>
  <si>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</si>
  <si>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</si>
  <si>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</si>
  <si>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</si>
  <si>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</si>
  <si>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</si>
  <si>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</si>
  <si>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</si>
  <si>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</si>
  <si>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</si>
  <si>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</si>
  <si>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</si>
  <si>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</si>
  <si>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</si>
  <si>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</si>
  <si>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</si>
  <si>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</si>
  <si>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</si>
  <si>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</si>
  <si>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</si>
  <si>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</si>
  <si>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</si>
  <si>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</si>
  <si>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</si>
  <si>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</si>
  <si>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</si>
  <si>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</si>
  <si>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</si>
  <si>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</si>
  <si>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</si>
  <si>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</si>
  <si>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</si>
  <si>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</si>
  <si>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</si>
  <si>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</si>
  <si>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</si>
  <si>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</si>
  <si>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</si>
  <si>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</si>
  <si>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</si>
  <si>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</si>
  <si>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</si>
  <si>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</si>
  <si>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</si>
  <si>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</si>
  <si>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</si>
  <si>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</si>
  <si>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</si>
  <si>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</si>
  <si>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</si>
  <si>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</si>
  <si>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</si>
  <si>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</si>
  <si>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</si>
  <si>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</si>
  <si>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</si>
  <si>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</si>
  <si>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</si>
  <si>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</si>
  <si>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</si>
  <si>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</si>
  <si>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</si>
  <si>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</si>
  <si>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</si>
  <si>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</si>
  <si>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</si>
  <si>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</si>
  <si>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</si>
  <si>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</si>
  <si>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</si>
  <si>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</si>
  <si>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</si>
  <si>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</si>
  <si>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</si>
  <si>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</si>
  <si>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</si>
  <si>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</si>
  <si>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</si>
  <si>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</si>
  <si>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</si>
  <si>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</si>
  <si>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</si>
  <si>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</si>
  <si>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</si>
  <si>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</si>
  <si>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</si>
  <si>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</si>
  <si>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</si>
  <si>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</si>
  <si>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</si>
  <si>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</si>
  <si>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</si>
  <si>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</si>
  <si>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</si>
  <si>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</si>
  <si>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</si>
  <si>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</si>
  <si>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</si>
  <si>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</si>
  <si>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</si>
  <si>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</si>
  <si>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</si>
  <si>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</si>
  <si>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</si>
  <si>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</si>
  <si>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</si>
  <si>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</si>
  <si>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</si>
  <si>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</si>
  <si>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</si>
  <si>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</si>
  <si>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</si>
  <si>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</si>
  <si>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</si>
  <si>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</si>
  <si>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</si>
  <si>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</si>
  <si>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</si>
  <si>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</si>
  <si>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</si>
  <si>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</si>
  <si>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</si>
  <si>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</si>
  <si>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</si>
  <si>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</si>
  <si>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</si>
  <si>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</si>
  <si>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</si>
  <si>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</si>
  <si>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</si>
  <si>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</si>
  <si>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</si>
  <si>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</si>
  <si>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</si>
  <si>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</si>
  <si>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</si>
  <si>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</si>
  <si>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</si>
  <si>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</si>
  <si>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</si>
  <si>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</si>
  <si>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</si>
  <si>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</si>
  <si>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</si>
  <si>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</si>
  <si>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</si>
  <si>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</si>
  <si>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</si>
  <si>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</si>
  <si>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</si>
  <si>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</si>
  <si>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</si>
  <si>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</si>
  <si>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</si>
  <si>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</si>
  <si>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</si>
  <si>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</si>
  <si>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</si>
  <si>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</si>
  <si>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</si>
  <si>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</si>
  <si>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</si>
  <si>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</si>
  <si>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</si>
  <si>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</si>
  <si>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</si>
  <si>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</si>
  <si>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</si>
  <si>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</si>
  <si>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</si>
  <si>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</si>
  <si>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</si>
  <si>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</si>
  <si>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</si>
  <si>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</si>
  <si>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</si>
  <si>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</si>
  <si>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</si>
  <si>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</si>
  <si>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</si>
  <si>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</si>
  <si>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Другие вопросы в области социальной политики</t>
  </si>
  <si>
    <t>10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</si>
  <si>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</si>
  <si>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</si>
  <si>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</si>
  <si>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</si>
  <si>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</si>
  <si>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</si>
  <si>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</si>
  <si>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</si>
  <si>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</si>
  <si>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</si>
  <si>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</si>
  <si>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</si>
  <si>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</si>
  <si>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</si>
  <si>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</si>
  <si>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</si>
  <si>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</si>
  <si>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</si>
  <si>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</si>
  <si>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</si>
  <si>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</si>
  <si>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</si>
  <si>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</si>
  <si>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</si>
  <si>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</si>
  <si>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</si>
  <si>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</si>
  <si>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</si>
  <si>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</si>
  <si>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</si>
  <si>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</si>
  <si>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</si>
  <si>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</si>
  <si>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</si>
  <si>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</si>
  <si>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</si>
  <si>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</si>
  <si>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</si>
  <si>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</si>
  <si>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</si>
  <si>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</si>
  <si>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 xml:space="preserve"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                                                            группам видов расходов классификации расходов                                                                                                               районного бюджета на 2021 год и на плановый период 2022 и 2023 годов
</t>
  </si>
  <si>
    <t>2023 год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</si>
  <si>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</si>
  <si>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</si>
  <si>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</si>
  <si>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</si>
  <si>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04 L5760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</si>
  <si>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</si>
  <si>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</si>
  <si>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</si>
  <si>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</si>
  <si>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</si>
  <si>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</si>
  <si>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</si>
  <si>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 xml:space="preserve">Оснащение объектов
спортивной инфраструктуры спортивно-технологическим
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
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</si>
  <si>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</si>
  <si>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S8750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</si>
  <si>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</si>
  <si>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</si>
  <si>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3 E2 54910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</si>
  <si>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</si>
  <si>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</si>
  <si>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Мероприятия по обеспечению развития и укрепления МТБ домов культуры  в рамках 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</si>
  <si>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</si>
  <si>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Приложение 10                                                                               к решению Совета народных депутатов
Хохольского муниципального района от  29.12.2020 года  № 53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</si>
</sst>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C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0066CC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9CCFF"/>
        <bgColor rgb="FF000000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3">
    <xf numFmtId="0" fontId="0" fillId="0" borderId="0" xfId="0"/>
    <xf numFmtId="164" fontId="4" fillId="0" borderId="5" xfId="1" applyNumberFormat="1" applyFont="1" applyFill="1" applyBorder="1" applyAlignment="1">
      <alignment horizontal="center"/>
    </xf>
    <xf numFmtId="164" fontId="0" fillId="0" borderId="0" xfId="0" applyNumberFormat="1"/>
    <xf numFmtId="0" fontId="5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1" applyFont="1" applyFill="1" applyBorder="1"/>
    <xf numFmtId="164" fontId="6" fillId="0" borderId="0" xfId="1" applyNumberFormat="1" applyFont="1" applyFill="1" applyBorder="1"/>
    <xf numFmtId="0" fontId="7" fillId="0" borderId="1" xfId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49" fontId="8" fillId="3" borderId="5" xfId="1" applyNumberFormat="1" applyFont="1" applyFill="1" applyBorder="1" applyAlignment="1">
      <alignment horizontal="center" wrapText="1"/>
    </xf>
    <xf numFmtId="49" fontId="7" fillId="3" borderId="5" xfId="1" applyNumberFormat="1" applyFont="1" applyFill="1" applyBorder="1" applyAlignment="1">
      <alignment horizontal="center" wrapText="1"/>
    </xf>
    <xf numFmtId="0" fontId="8" fillId="2" borderId="5" xfId="1" applyFont="1" applyFill="1" applyBorder="1" applyAlignment="1">
      <alignment horizontal="left" wrapText="1"/>
    </xf>
    <xf numFmtId="49" fontId="8" fillId="2" borderId="5" xfId="1" applyNumberFormat="1" applyFont="1" applyFill="1" applyBorder="1" applyAlignment="1">
      <alignment horizontal="center" wrapText="1"/>
    </xf>
    <xf numFmtId="0" fontId="8" fillId="2" borderId="5" xfId="1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left" wrapText="1"/>
    </xf>
    <xf numFmtId="49" fontId="8" fillId="5" borderId="5" xfId="1" applyNumberFormat="1" applyFont="1" applyFill="1" applyBorder="1" applyAlignment="1">
      <alignment horizontal="center" wrapText="1"/>
    </xf>
    <xf numFmtId="0" fontId="8" fillId="6" borderId="5" xfId="2" applyNumberFormat="1" applyFont="1" applyFill="1" applyBorder="1" applyAlignment="1">
      <alignment wrapText="1"/>
    </xf>
    <xf numFmtId="49" fontId="8" fillId="6" borderId="5" xfId="1" applyNumberFormat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 wrapText="1"/>
    </xf>
    <xf numFmtId="164" fontId="8" fillId="2" borderId="5" xfId="1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left" wrapText="1"/>
    </xf>
    <xf numFmtId="49" fontId="8" fillId="7" borderId="5" xfId="1" applyNumberFormat="1" applyFont="1" applyFill="1" applyBorder="1" applyAlignment="1">
      <alignment horizontal="center" wrapText="1"/>
    </xf>
    <xf numFmtId="164" fontId="8" fillId="7" borderId="5" xfId="1" applyNumberFormat="1" applyFont="1" applyFill="1" applyBorder="1" applyAlignment="1">
      <alignment horizontal="center"/>
    </xf>
    <xf numFmtId="164" fontId="8" fillId="5" borderId="5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 wrapText="1"/>
    </xf>
    <xf numFmtId="164" fontId="8" fillId="6" borderId="5" xfId="1" applyNumberFormat="1" applyFont="1" applyFill="1" applyBorder="1" applyAlignment="1">
      <alignment horizontal="center"/>
    </xf>
    <xf numFmtId="164" fontId="8" fillId="5" borderId="5" xfId="1" applyNumberFormat="1" applyFont="1" applyFill="1" applyBorder="1" applyAlignment="1">
      <alignment horizontal="center" wrapText="1"/>
    </xf>
    <xf numFmtId="0" fontId="8" fillId="5" borderId="5" xfId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0" fontId="8" fillId="6" borderId="5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wrapText="1"/>
    </xf>
    <xf numFmtId="4" fontId="8" fillId="3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4" fontId="8" fillId="7" borderId="5" xfId="0" applyNumberFormat="1" applyFont="1" applyFill="1" applyBorder="1" applyAlignment="1">
      <alignment horizontal="center" wrapText="1"/>
    </xf>
    <xf numFmtId="0" fontId="8" fillId="5" borderId="5" xfId="0" applyFont="1" applyFill="1" applyBorder="1" applyAlignment="1">
      <alignment wrapText="1"/>
    </xf>
    <xf numFmtId="4" fontId="8" fillId="5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center" wrapText="1"/>
    </xf>
    <xf numFmtId="0" fontId="8" fillId="2" borderId="5" xfId="0" applyFont="1" applyFill="1" applyBorder="1" applyAlignment="1">
      <alignment wrapText="1"/>
    </xf>
    <xf numFmtId="164" fontId="8" fillId="2" borderId="5" xfId="0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0" fontId="8" fillId="5" borderId="5" xfId="2" applyNumberFormat="1" applyFont="1" applyFill="1" applyBorder="1" applyAlignment="1">
      <alignment wrapText="1"/>
    </xf>
    <xf numFmtId="164" fontId="8" fillId="6" borderId="5" xfId="0" applyNumberFormat="1" applyFont="1" applyFill="1" applyBorder="1" applyAlignment="1">
      <alignment horizontal="center" wrapText="1"/>
    </xf>
    <xf numFmtId="164" fontId="8" fillId="0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horizontal="center" wrapText="1"/>
    </xf>
    <xf numFmtId="0" fontId="8" fillId="5" borderId="5" xfId="0" applyFont="1" applyFill="1" applyBorder="1" applyAlignment="1">
      <alignment horizontal="center" wrapText="1"/>
    </xf>
    <xf numFmtId="49" fontId="8" fillId="6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49" fontId="8" fillId="0" borderId="5" xfId="1" applyNumberFormat="1" applyFont="1" applyFill="1" applyBorder="1" applyAlignment="1">
      <alignment horizontal="center" wrapText="1"/>
    </xf>
    <xf numFmtId="164" fontId="4" fillId="2" borderId="5" xfId="1" applyNumberFormat="1" applyFont="1" applyFill="1" applyBorder="1" applyAlignment="1">
      <alignment horizontal="center"/>
    </xf>
    <xf numFmtId="49" fontId="8" fillId="7" borderId="5" xfId="0" applyNumberFormat="1" applyFont="1" applyFill="1" applyBorder="1" applyAlignment="1">
      <alignment horizontal="center" wrapText="1"/>
    </xf>
    <xf numFmtId="49" fontId="8" fillId="5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164" fontId="8" fillId="6" borderId="5" xfId="0" applyNumberFormat="1" applyFont="1" applyFill="1" applyBorder="1" applyAlignment="1">
      <alignment horizontal="center"/>
    </xf>
    <xf numFmtId="164" fontId="8" fillId="5" borderId="5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wrapText="1"/>
    </xf>
    <xf numFmtId="164" fontId="7" fillId="2" borderId="5" xfId="0" applyNumberFormat="1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164" fontId="8" fillId="2" borderId="5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49" fontId="8" fillId="3" borderId="5" xfId="0" applyNumberFormat="1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horizontal="center" wrapText="1"/>
    </xf>
    <xf numFmtId="0" fontId="8" fillId="6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64" fontId="9" fillId="6" borderId="5" xfId="0" applyNumberFormat="1" applyFont="1" applyFill="1" applyBorder="1" applyAlignment="1">
      <alignment horizontal="center" wrapText="1"/>
    </xf>
    <xf numFmtId="0" fontId="10" fillId="0" borderId="2" xfId="1" applyFont="1" applyFill="1" applyBorder="1" applyAlignment="1">
      <alignment horizontal="center" wrapText="1"/>
    </xf>
    <xf numFmtId="0" fontId="10" fillId="0" borderId="3" xfId="1" applyFont="1" applyFill="1" applyBorder="1" applyAlignment="1">
      <alignment horizontal="center" wrapText="1"/>
    </xf>
    <xf numFmtId="0" fontId="10" fillId="0" borderId="4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left" wrapText="1"/>
    </xf>
    <xf numFmtId="0" fontId="10" fillId="2" borderId="1" xfId="1" applyFont="1" applyFill="1" applyBorder="1" applyAlignment="1">
      <alignment horizontal="center" wrapText="1"/>
    </xf>
    <xf numFmtId="164" fontId="11" fillId="2" borderId="1" xfId="1" applyNumberFormat="1" applyFont="1" applyFill="1" applyBorder="1" applyAlignment="1">
      <alignment horizontal="center"/>
    </xf>
    <xf numFmtId="49" fontId="10" fillId="2" borderId="1" xfId="1" applyNumberFormat="1" applyFont="1" applyFill="1" applyBorder="1" applyAlignment="1">
      <alignment horizontal="center" wrapText="1"/>
    </xf>
    <xf numFmtId="0" fontId="9" fillId="3" borderId="5" xfId="1" applyFont="1" applyFill="1" applyBorder="1" applyAlignment="1">
      <alignment horizontal="left" wrapText="1"/>
    </xf>
    <xf numFmtId="49" fontId="9" fillId="3" borderId="5" xfId="1" applyNumberFormat="1" applyFont="1" applyFill="1" applyBorder="1" applyAlignment="1">
      <alignment horizontal="center" wrapText="1"/>
    </xf>
    <xf numFmtId="49" fontId="10" fillId="3" borderId="5" xfId="1" applyNumberFormat="1" applyFont="1" applyFill="1" applyBorder="1" applyAlignment="1">
      <alignment horizontal="center" wrapText="1"/>
    </xf>
    <xf numFmtId="164" fontId="12" fillId="3" borderId="5" xfId="0" applyNumberFormat="1" applyFont="1" applyFill="1" applyBorder="1" applyAlignment="1">
      <alignment horizontal="center"/>
    </xf>
    <xf numFmtId="0" fontId="9" fillId="2" borderId="5" xfId="1" applyFont="1" applyFill="1" applyBorder="1" applyAlignment="1">
      <alignment horizontal="left" wrapText="1"/>
    </xf>
    <xf numFmtId="49" fontId="9" fillId="2" borderId="5" xfId="1" applyNumberFormat="1" applyFont="1" applyFill="1" applyBorder="1" applyAlignment="1">
      <alignment horizontal="center" wrapText="1"/>
    </xf>
    <xf numFmtId="0" fontId="9" fillId="2" borderId="5" xfId="1" applyFont="1" applyFill="1" applyBorder="1" applyAlignment="1">
      <alignment horizontal="center" wrapText="1"/>
    </xf>
    <xf numFmtId="164" fontId="12" fillId="2" borderId="5" xfId="0" applyNumberFormat="1" applyFont="1" applyFill="1" applyBorder="1" applyAlignment="1">
      <alignment horizontal="center"/>
    </xf>
    <xf numFmtId="0" fontId="9" fillId="4" borderId="5" xfId="1" applyFont="1" applyFill="1" applyBorder="1" applyAlignment="1">
      <alignment horizontal="left" wrapText="1"/>
    </xf>
    <xf numFmtId="49" fontId="9" fillId="4" borderId="5" xfId="1" applyNumberFormat="1" applyFont="1" applyFill="1" applyBorder="1" applyAlignment="1">
      <alignment horizontal="center" wrapText="1"/>
    </xf>
    <xf numFmtId="164" fontId="12" fillId="4" borderId="5" xfId="0" applyNumberFormat="1" applyFont="1" applyFill="1" applyBorder="1" applyAlignment="1">
      <alignment horizontal="center"/>
    </xf>
    <xf numFmtId="0" fontId="9" fillId="5" borderId="5" xfId="1" applyFont="1" applyFill="1" applyBorder="1" applyAlignment="1">
      <alignment horizontal="left" wrapText="1"/>
    </xf>
    <xf numFmtId="49" fontId="9" fillId="5" borderId="5" xfId="1" applyNumberFormat="1" applyFont="1" applyFill="1" applyBorder="1" applyAlignment="1">
      <alignment horizontal="center" wrapText="1"/>
    </xf>
    <xf numFmtId="164" fontId="12" fillId="5" borderId="5" xfId="0" applyNumberFormat="1" applyFont="1" applyFill="1" applyBorder="1" applyAlignment="1">
      <alignment horizontal="center"/>
    </xf>
    <xf numFmtId="0" fontId="9" fillId="6" borderId="5" xfId="2" applyNumberFormat="1" applyFont="1" applyFill="1" applyBorder="1" applyAlignment="1">
      <alignment wrapText="1"/>
    </xf>
    <xf numFmtId="49" fontId="9" fillId="6" borderId="5" xfId="1" applyNumberFormat="1" applyFont="1" applyFill="1" applyBorder="1" applyAlignment="1">
      <alignment horizontal="center" wrapText="1"/>
    </xf>
    <xf numFmtId="0" fontId="9" fillId="6" borderId="5" xfId="1" applyFont="1" applyFill="1" applyBorder="1" applyAlignment="1">
      <alignment horizontal="center" wrapText="1"/>
    </xf>
    <xf numFmtId="164" fontId="9" fillId="6" borderId="5" xfId="1" applyNumberFormat="1" applyFont="1" applyFill="1" applyBorder="1" applyAlignment="1">
      <alignment horizontal="center" wrapText="1"/>
    </xf>
    <xf numFmtId="49" fontId="13" fillId="3" borderId="5" xfId="1" applyNumberFormat="1" applyFont="1" applyFill="1" applyBorder="1" applyAlignment="1">
      <alignment horizontal="center" wrapText="1"/>
    </xf>
    <xf numFmtId="164" fontId="9" fillId="3" borderId="5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>
      <alignment horizontal="center"/>
    </xf>
    <xf numFmtId="0" fontId="9" fillId="7" borderId="5" xfId="1" applyFont="1" applyFill="1" applyBorder="1" applyAlignment="1">
      <alignment horizontal="left" wrapText="1"/>
    </xf>
    <xf numFmtId="49" fontId="9" fillId="7" borderId="5" xfId="1" applyNumberFormat="1" applyFont="1" applyFill="1" applyBorder="1" applyAlignment="1">
      <alignment horizontal="center" wrapText="1"/>
    </xf>
    <xf numFmtId="164" fontId="9" fillId="7" borderId="5" xfId="1" applyNumberFormat="1" applyFont="1" applyFill="1" applyBorder="1" applyAlignment="1">
      <alignment horizontal="center"/>
    </xf>
    <xf numFmtId="164" fontId="9" fillId="5" borderId="5" xfId="1" applyNumberFormat="1" applyFont="1" applyFill="1" applyBorder="1" applyAlignment="1">
      <alignment horizontal="center"/>
    </xf>
    <xf numFmtId="0" fontId="9" fillId="6" borderId="5" xfId="1" applyFont="1" applyFill="1" applyBorder="1" applyAlignment="1">
      <alignment horizontal="left" wrapText="1"/>
    </xf>
    <xf numFmtId="164" fontId="9" fillId="6" borderId="5" xfId="1" applyNumberFormat="1" applyFont="1" applyFill="1" applyBorder="1" applyAlignment="1">
      <alignment horizontal="center"/>
    </xf>
    <xf numFmtId="0" fontId="9" fillId="3" borderId="5" xfId="1" applyFont="1" applyFill="1" applyBorder="1" applyAlignment="1">
      <alignment wrapText="1"/>
    </xf>
    <xf numFmtId="164" fontId="9" fillId="3" borderId="5" xfId="1" applyNumberFormat="1" applyFont="1" applyFill="1" applyBorder="1" applyAlignment="1">
      <alignment horizontal="center" wrapText="1"/>
    </xf>
    <xf numFmtId="0" fontId="9" fillId="5" borderId="5" xfId="1" applyFont="1" applyFill="1" applyBorder="1" applyAlignment="1">
      <alignment wrapText="1"/>
    </xf>
    <xf numFmtId="164" fontId="9" fillId="5" borderId="5" xfId="1" applyNumberFormat="1" applyFont="1" applyFill="1" applyBorder="1" applyAlignment="1">
      <alignment horizontal="center" wrapText="1"/>
    </xf>
    <xf numFmtId="0" fontId="9" fillId="7" borderId="1" xfId="1" applyFont="1" applyFill="1" applyBorder="1" applyAlignment="1">
      <alignment horizontal="center" wrapText="1"/>
    </xf>
    <xf numFmtId="0" fontId="9" fillId="7" borderId="5" xfId="1" applyFont="1" applyFill="1" applyBorder="1" applyAlignment="1">
      <alignment horizontal="center" wrapText="1"/>
    </xf>
    <xf numFmtId="164" fontId="9" fillId="7" borderId="5" xfId="1" applyNumberFormat="1" applyFont="1" applyFill="1" applyBorder="1" applyAlignment="1">
      <alignment horizontal="center" wrapText="1"/>
    </xf>
    <xf numFmtId="0" fontId="9" fillId="5" borderId="1" xfId="1" applyFont="1" applyFill="1" applyBorder="1" applyAlignment="1">
      <alignment horizontal="center" wrapText="1"/>
    </xf>
    <xf numFmtId="0" fontId="9" fillId="5" borderId="5" xfId="1" applyFont="1" applyFill="1" applyBorder="1" applyAlignment="1">
      <alignment horizontal="center" wrapText="1"/>
    </xf>
    <xf numFmtId="0" fontId="9" fillId="6" borderId="5" xfId="0" applyFont="1" applyFill="1" applyBorder="1" applyAlignment="1">
      <alignment wrapText="1"/>
    </xf>
    <xf numFmtId="0" fontId="9" fillId="6" borderId="5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wrapText="1"/>
    </xf>
    <xf numFmtId="164" fontId="9" fillId="3" borderId="5" xfId="0" applyNumberFormat="1" applyFont="1" applyFill="1" applyBorder="1" applyAlignment="1">
      <alignment horizontal="center" wrapText="1"/>
    </xf>
    <xf numFmtId="0" fontId="9" fillId="2" borderId="5" xfId="0" applyFont="1" applyFill="1" applyBorder="1" applyAlignment="1">
      <alignment wrapText="1"/>
    </xf>
    <xf numFmtId="164" fontId="9" fillId="2" borderId="5" xfId="0" applyNumberFormat="1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164" fontId="9" fillId="7" borderId="5" xfId="0" applyNumberFormat="1" applyFont="1" applyFill="1" applyBorder="1" applyAlignment="1">
      <alignment horizontal="center" wrapText="1"/>
    </xf>
    <xf numFmtId="0" fontId="9" fillId="5" borderId="5" xfId="0" applyFont="1" applyFill="1" applyBorder="1" applyAlignment="1">
      <alignment wrapText="1"/>
    </xf>
    <xf numFmtId="164" fontId="9" fillId="5" borderId="5" xfId="0" applyNumberFormat="1" applyFont="1" applyFill="1" applyBorder="1" applyAlignment="1">
      <alignment horizontal="center" wrapText="1"/>
    </xf>
    <xf numFmtId="0" fontId="9" fillId="3" borderId="5" xfId="2" applyNumberFormat="1" applyFont="1" applyFill="1" applyBorder="1" applyAlignment="1">
      <alignment wrapText="1"/>
    </xf>
    <xf numFmtId="4" fontId="9" fillId="7" borderId="5" xfId="0" applyNumberFormat="1" applyFont="1" applyFill="1" applyBorder="1" applyAlignment="1">
      <alignment horizontal="center" wrapText="1"/>
    </xf>
    <xf numFmtId="0" fontId="9" fillId="5" borderId="5" xfId="2" applyNumberFormat="1" applyFont="1" applyFill="1" applyBorder="1" applyAlignment="1">
      <alignment wrapText="1"/>
    </xf>
    <xf numFmtId="4" fontId="9" fillId="6" borderId="5" xfId="0" applyNumberFormat="1" applyFont="1" applyFill="1" applyBorder="1" applyAlignment="1">
      <alignment horizontal="center" wrapText="1"/>
    </xf>
    <xf numFmtId="4" fontId="9" fillId="3" borderId="5" xfId="0" applyNumberFormat="1" applyFont="1" applyFill="1" applyBorder="1" applyAlignment="1">
      <alignment horizontal="center" wrapText="1"/>
    </xf>
    <xf numFmtId="4" fontId="9" fillId="5" borderId="5" xfId="0" applyNumberFormat="1" applyFont="1" applyFill="1" applyBorder="1" applyAlignment="1">
      <alignment horizontal="center" wrapText="1"/>
    </xf>
    <xf numFmtId="4" fontId="9" fillId="2" borderId="5" xfId="0" applyNumberFormat="1" applyFont="1" applyFill="1" applyBorder="1" applyAlignment="1">
      <alignment horizontal="center" wrapText="1"/>
    </xf>
    <xf numFmtId="164" fontId="9" fillId="0" borderId="5" xfId="0" applyNumberFormat="1" applyFont="1" applyFill="1" applyBorder="1" applyAlignment="1">
      <alignment horizontal="center" wrapText="1"/>
    </xf>
    <xf numFmtId="165" fontId="9" fillId="6" borderId="5" xfId="0" applyNumberFormat="1" applyFont="1" applyFill="1" applyBorder="1" applyAlignment="1">
      <alignment horizontal="center" wrapText="1"/>
    </xf>
    <xf numFmtId="0" fontId="9" fillId="7" borderId="5" xfId="0" applyFont="1" applyFill="1" applyBorder="1" applyAlignment="1">
      <alignment horizontal="center" wrapText="1"/>
    </xf>
    <xf numFmtId="0" fontId="9" fillId="5" borderId="5" xfId="0" applyFont="1" applyFill="1" applyBorder="1" applyAlignment="1">
      <alignment horizontal="center" wrapText="1"/>
    </xf>
    <xf numFmtId="49" fontId="9" fillId="6" borderId="5" xfId="0" applyNumberFormat="1" applyFont="1" applyFill="1" applyBorder="1" applyAlignment="1">
      <alignment horizontal="center" wrapText="1"/>
    </xf>
    <xf numFmtId="0" fontId="10" fillId="2" borderId="5" xfId="1" applyFont="1" applyFill="1" applyBorder="1" applyAlignment="1">
      <alignment horizontal="left" wrapText="1"/>
    </xf>
    <xf numFmtId="49" fontId="10" fillId="2" borderId="5" xfId="1" applyNumberFormat="1" applyFont="1" applyFill="1" applyBorder="1" applyAlignment="1">
      <alignment horizontal="center" wrapText="1"/>
    </xf>
    <xf numFmtId="164" fontId="11" fillId="2" borderId="5" xfId="1" applyNumberFormat="1" applyFont="1" applyFill="1" applyBorder="1" applyAlignment="1">
      <alignment horizontal="center"/>
    </xf>
    <xf numFmtId="0" fontId="9" fillId="6" borderId="1" xfId="1" applyFont="1" applyFill="1" applyBorder="1" applyAlignment="1">
      <alignment horizontal="left" wrapText="1"/>
    </xf>
    <xf numFmtId="49" fontId="9" fillId="6" borderId="1" xfId="1" applyNumberFormat="1" applyFont="1" applyFill="1" applyBorder="1" applyAlignment="1">
      <alignment horizontal="center" wrapText="1"/>
    </xf>
    <xf numFmtId="0" fontId="9" fillId="6" borderId="1" xfId="1" applyFont="1" applyFill="1" applyBorder="1" applyAlignment="1">
      <alignment horizontal="center" wrapText="1"/>
    </xf>
    <xf numFmtId="164" fontId="9" fillId="6" borderId="1" xfId="1" applyNumberFormat="1" applyFont="1" applyFill="1" applyBorder="1" applyAlignment="1">
      <alignment horizontal="center"/>
    </xf>
    <xf numFmtId="0" fontId="9" fillId="0" borderId="5" xfId="1" applyFont="1" applyFill="1" applyBorder="1" applyAlignment="1">
      <alignment horizontal="left" wrapText="1"/>
    </xf>
    <xf numFmtId="49" fontId="9" fillId="0" borderId="5" xfId="1" applyNumberFormat="1" applyFont="1" applyFill="1" applyBorder="1" applyAlignment="1">
      <alignment horizontal="center" wrapText="1"/>
    </xf>
    <xf numFmtId="164" fontId="9" fillId="0" borderId="5" xfId="1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11" fontId="9" fillId="6" borderId="5" xfId="1" applyNumberFormat="1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10" fillId="2" borderId="5" xfId="0" applyFont="1" applyFill="1" applyBorder="1" applyAlignment="1">
      <alignment wrapText="1"/>
    </xf>
    <xf numFmtId="164" fontId="10" fillId="2" borderId="5" xfId="1" applyNumberFormat="1" applyFont="1" applyFill="1" applyBorder="1" applyAlignment="1">
      <alignment horizontal="center"/>
    </xf>
    <xf numFmtId="164" fontId="9" fillId="6" borderId="5" xfId="0" applyNumberFormat="1" applyFont="1" applyFill="1" applyBorder="1" applyAlignment="1">
      <alignment horizontal="center"/>
    </xf>
    <xf numFmtId="49" fontId="9" fillId="5" borderId="5" xfId="0" applyNumberFormat="1" applyFont="1" applyFill="1" applyBorder="1" applyAlignment="1">
      <alignment horizontal="center" wrapText="1"/>
    </xf>
    <xf numFmtId="164" fontId="9" fillId="5" borderId="5" xfId="0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wrapText="1"/>
    </xf>
    <xf numFmtId="164" fontId="10" fillId="2" borderId="5" xfId="0" applyNumberFormat="1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justify" vertical="top" wrapText="1"/>
    </xf>
    <xf numFmtId="0" fontId="12" fillId="7" borderId="5" xfId="0" applyFont="1" applyFill="1" applyBorder="1" applyAlignment="1">
      <alignment wrapText="1"/>
    </xf>
    <xf numFmtId="0" fontId="12" fillId="7" borderId="5" xfId="0" applyFont="1" applyFill="1" applyBorder="1" applyAlignment="1">
      <alignment horizontal="center" wrapText="1"/>
    </xf>
    <xf numFmtId="49" fontId="12" fillId="7" borderId="5" xfId="1" applyNumberFormat="1" applyFont="1" applyFill="1" applyBorder="1" applyAlignment="1">
      <alignment horizontal="center" wrapText="1"/>
    </xf>
    <xf numFmtId="164" fontId="12" fillId="7" borderId="5" xfId="0" applyNumberFormat="1" applyFont="1" applyFill="1" applyBorder="1" applyAlignment="1">
      <alignment horizontal="center" wrapText="1"/>
    </xf>
    <xf numFmtId="0" fontId="12" fillId="2" borderId="5" xfId="0" applyFont="1" applyFill="1" applyBorder="1" applyAlignment="1">
      <alignment wrapText="1"/>
    </xf>
    <xf numFmtId="49" fontId="9" fillId="3" borderId="5" xfId="0" applyNumberFormat="1" applyFont="1" applyFill="1" applyBorder="1" applyAlignment="1">
      <alignment horizontal="center" wrapText="1"/>
    </xf>
    <xf numFmtId="0" fontId="9" fillId="6" borderId="5" xfId="0" applyFont="1" applyFill="1" applyBorder="1" applyAlignment="1">
      <alignment horizontal="justify" vertical="top" wrapText="1"/>
    </xf>
    <xf numFmtId="49" fontId="9" fillId="3" borderId="5" xfId="0" applyNumberFormat="1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/>
    </xf>
    <xf numFmtId="49" fontId="9" fillId="7" borderId="5" xfId="0" applyNumberFormat="1" applyFont="1" applyFill="1" applyBorder="1" applyAlignment="1">
      <alignment horizontal="center"/>
    </xf>
    <xf numFmtId="49" fontId="9" fillId="5" borderId="5" xfId="0" applyNumberFormat="1" applyFont="1" applyFill="1" applyBorder="1" applyAlignment="1">
      <alignment horizontal="center"/>
    </xf>
    <xf numFmtId="49" fontId="9" fillId="6" borderId="5" xfId="0" applyNumberFormat="1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 wrapText="1"/>
    </xf>
    <xf numFmtId="49" fontId="9" fillId="7" borderId="5" xfId="0" applyNumberFormat="1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justify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1-2023&#1075;\&#1055;&#1056;&#1054;&#1045;&#1050;&#1058;%20&#1073;&#1102;&#1076;&#1078;&#1077;&#1090;&#1072;%20&#1085;&#1072;%202021-2023%20&#1075;.%20-%202021%20&#1056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14">
          <cell r="FZ14">
            <v>2887.0068000000001</v>
          </cell>
        </row>
        <row r="16">
          <cell r="FZ16">
            <v>36919.248999999996</v>
          </cell>
        </row>
        <row r="26">
          <cell r="FZ26">
            <v>362896.25306499994</v>
          </cell>
        </row>
        <row r="27">
          <cell r="FZ27">
            <v>71450.049265000009</v>
          </cell>
        </row>
        <row r="28">
          <cell r="FZ28">
            <v>244541.75879999998</v>
          </cell>
        </row>
        <row r="56">
          <cell r="FZ56">
            <v>575757.64106499986</v>
          </cell>
          <cell r="GA56">
            <v>575757.60586999962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8">
          <cell r="F68">
            <v>464.2</v>
          </cell>
        </row>
      </sheetData>
      <sheetData sheetId="11">
        <row r="19">
          <cell r="G19">
            <v>1327.6132</v>
          </cell>
        </row>
        <row r="20">
          <cell r="G20">
            <v>23</v>
          </cell>
        </row>
        <row r="27">
          <cell r="G27">
            <v>2466.9517999999998</v>
          </cell>
        </row>
        <row r="32">
          <cell r="G32">
            <v>15337.326599999999</v>
          </cell>
        </row>
        <row r="33">
          <cell r="G33">
            <v>2293.8999999999983</v>
          </cell>
        </row>
        <row r="34">
          <cell r="G34">
            <v>23.6</v>
          </cell>
        </row>
        <row r="37">
          <cell r="G37">
            <v>889.40159999999992</v>
          </cell>
        </row>
        <row r="38">
          <cell r="G38">
            <v>116.69999999999999</v>
          </cell>
        </row>
        <row r="43">
          <cell r="G43">
            <v>0</v>
          </cell>
        </row>
        <row r="48">
          <cell r="G48">
            <v>0</v>
          </cell>
        </row>
        <row r="53">
          <cell r="G53">
            <v>100</v>
          </cell>
        </row>
        <row r="58">
          <cell r="G58">
            <v>379.53300000000002</v>
          </cell>
        </row>
        <row r="59">
          <cell r="G59">
            <v>1.5</v>
          </cell>
        </row>
        <row r="60">
          <cell r="G60">
            <v>391.12079999999997</v>
          </cell>
        </row>
        <row r="61">
          <cell r="G61">
            <v>26.399999999999977</v>
          </cell>
        </row>
        <row r="62">
          <cell r="G62">
            <v>386.17320000000001</v>
          </cell>
        </row>
        <row r="63">
          <cell r="G63">
            <v>27.800000000000011</v>
          </cell>
        </row>
        <row r="70">
          <cell r="G70">
            <v>74.7</v>
          </cell>
        </row>
        <row r="75">
          <cell r="G75">
            <v>0</v>
          </cell>
        </row>
        <row r="80">
          <cell r="G80">
            <v>0</v>
          </cell>
        </row>
        <row r="82">
          <cell r="G82">
            <v>14693</v>
          </cell>
        </row>
        <row r="83">
          <cell r="G83">
            <v>0</v>
          </cell>
        </row>
        <row r="85">
          <cell r="G85">
            <v>0</v>
          </cell>
        </row>
        <row r="86">
          <cell r="G86">
            <v>3000</v>
          </cell>
        </row>
        <row r="91">
          <cell r="G91">
            <v>0</v>
          </cell>
        </row>
        <row r="97">
          <cell r="G97">
            <v>11825</v>
          </cell>
        </row>
        <row r="102">
          <cell r="G102">
            <v>11578</v>
          </cell>
        </row>
        <row r="106">
          <cell r="G106">
            <v>1975.4</v>
          </cell>
        </row>
        <row r="111">
          <cell r="G111">
            <v>0</v>
          </cell>
        </row>
        <row r="117">
          <cell r="G117">
            <v>100</v>
          </cell>
        </row>
        <row r="123">
          <cell r="G123">
            <v>2202.5</v>
          </cell>
        </row>
        <row r="127">
          <cell r="G127">
            <v>0</v>
          </cell>
        </row>
        <row r="130">
          <cell r="G130">
            <v>500</v>
          </cell>
        </row>
        <row r="135">
          <cell r="G135">
            <v>0</v>
          </cell>
        </row>
        <row r="142">
          <cell r="G142">
            <v>1018.164</v>
          </cell>
        </row>
        <row r="143">
          <cell r="G143">
            <v>252.29999999999995</v>
          </cell>
        </row>
        <row r="149">
          <cell r="G149">
            <v>4287.3558000000003</v>
          </cell>
        </row>
        <row r="150">
          <cell r="G150">
            <v>4909.2000000000016</v>
          </cell>
        </row>
        <row r="151">
          <cell r="G151">
            <v>48.2</v>
          </cell>
        </row>
        <row r="152">
          <cell r="G152">
            <v>22104.692600000002</v>
          </cell>
        </row>
        <row r="153">
          <cell r="G153">
            <v>64.800000000000011</v>
          </cell>
        </row>
        <row r="154">
          <cell r="G154">
            <v>8168.6470950000003</v>
          </cell>
        </row>
        <row r="155">
          <cell r="G155">
            <v>377.08329999999842</v>
          </cell>
        </row>
        <row r="156">
          <cell r="G156">
            <v>31490.070469999999</v>
          </cell>
        </row>
        <row r="161">
          <cell r="G161">
            <v>781.59059999999999</v>
          </cell>
        </row>
        <row r="162">
          <cell r="G162">
            <v>13077.11</v>
          </cell>
        </row>
        <row r="163">
          <cell r="G163">
            <v>0</v>
          </cell>
        </row>
        <row r="164">
          <cell r="G164">
            <v>25332.231599999999</v>
          </cell>
        </row>
        <row r="165">
          <cell r="G165">
            <v>721.3</v>
          </cell>
        </row>
        <row r="170">
          <cell r="G170">
            <v>55986</v>
          </cell>
        </row>
        <row r="171">
          <cell r="G171">
            <v>2811.5999999999985</v>
          </cell>
        </row>
        <row r="172">
          <cell r="G172">
            <v>106089.60000000001</v>
          </cell>
        </row>
        <row r="173">
          <cell r="G173">
            <v>4026.3047999999999</v>
          </cell>
        </row>
        <row r="174">
          <cell r="G174">
            <v>65.400000000000546</v>
          </cell>
        </row>
        <row r="175">
          <cell r="G175">
            <v>982.20279999999991</v>
          </cell>
        </row>
        <row r="176">
          <cell r="G176">
            <v>340</v>
          </cell>
        </row>
        <row r="177">
          <cell r="G177">
            <v>1040.8</v>
          </cell>
        </row>
        <row r="178">
          <cell r="G178">
            <v>100</v>
          </cell>
        </row>
        <row r="179">
          <cell r="G179">
            <v>0</v>
          </cell>
        </row>
        <row r="181">
          <cell r="G181">
            <v>1899.6</v>
          </cell>
        </row>
        <row r="191">
          <cell r="G191">
            <v>11027.4192</v>
          </cell>
        </row>
        <row r="192">
          <cell r="G192">
            <v>1565.6499999999978</v>
          </cell>
        </row>
        <row r="193">
          <cell r="G193">
            <v>18</v>
          </cell>
        </row>
        <row r="194">
          <cell r="G194">
            <v>14098.271000000001</v>
          </cell>
        </row>
        <row r="195">
          <cell r="G195">
            <v>9.5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4">
          <cell r="G204">
            <v>3736.3</v>
          </cell>
        </row>
        <row r="205">
          <cell r="G205">
            <v>250</v>
          </cell>
        </row>
        <row r="206">
          <cell r="G206">
            <v>121.49999999999999</v>
          </cell>
        </row>
        <row r="211">
          <cell r="G211">
            <v>300</v>
          </cell>
        </row>
        <row r="214">
          <cell r="G214">
            <v>2575.7465999999999</v>
          </cell>
        </row>
        <row r="215">
          <cell r="G215">
            <v>401.99999999999983</v>
          </cell>
        </row>
        <row r="216">
          <cell r="G216">
            <v>4.2</v>
          </cell>
        </row>
        <row r="218">
          <cell r="G218">
            <v>8748.2682000000004</v>
          </cell>
        </row>
        <row r="219">
          <cell r="G219">
            <v>1707.6999999999996</v>
          </cell>
        </row>
        <row r="220">
          <cell r="G220">
            <v>7.2</v>
          </cell>
        </row>
        <row r="226">
          <cell r="G226">
            <v>199.2</v>
          </cell>
        </row>
        <row r="227">
          <cell r="G227">
            <v>0</v>
          </cell>
        </row>
        <row r="228">
          <cell r="G228">
            <v>0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8124.6</v>
          </cell>
        </row>
        <row r="232">
          <cell r="G232">
            <v>0</v>
          </cell>
        </row>
        <row r="233">
          <cell r="G233">
            <v>0</v>
          </cell>
        </row>
        <row r="236">
          <cell r="G236">
            <v>389</v>
          </cell>
        </row>
        <row r="242">
          <cell r="G242">
            <v>100</v>
          </cell>
        </row>
        <row r="248">
          <cell r="G248">
            <v>22556.708799999997</v>
          </cell>
        </row>
        <row r="255">
          <cell r="G255">
            <v>8611.2561999999998</v>
          </cell>
        </row>
        <row r="256">
          <cell r="G256">
            <v>4124.5</v>
          </cell>
        </row>
        <row r="257">
          <cell r="G257">
            <v>92.5</v>
          </cell>
        </row>
        <row r="261">
          <cell r="G261">
            <v>50</v>
          </cell>
        </row>
        <row r="264">
          <cell r="G264">
            <v>35.4</v>
          </cell>
        </row>
        <row r="265">
          <cell r="G265">
            <v>808.22320000000002</v>
          </cell>
        </row>
        <row r="270">
          <cell r="G270">
            <v>50</v>
          </cell>
        </row>
        <row r="272">
          <cell r="G272">
            <v>0</v>
          </cell>
        </row>
        <row r="274">
          <cell r="G274">
            <v>2666.5068000000001</v>
          </cell>
        </row>
        <row r="275">
          <cell r="G275">
            <v>167.5</v>
          </cell>
        </row>
        <row r="276">
          <cell r="G276">
            <v>3</v>
          </cell>
        </row>
        <row r="282">
          <cell r="G282">
            <v>596.20000000000005</v>
          </cell>
        </row>
        <row r="285">
          <cell r="G285">
            <v>3197.7489999999998</v>
          </cell>
        </row>
        <row r="286">
          <cell r="G286">
            <v>330.69999999999982</v>
          </cell>
        </row>
        <row r="287">
          <cell r="G287">
            <v>0</v>
          </cell>
        </row>
        <row r="289">
          <cell r="G289">
            <v>2551.9</v>
          </cell>
        </row>
        <row r="294">
          <cell r="G294">
            <v>650</v>
          </cell>
        </row>
        <row r="300">
          <cell r="G300">
            <v>0</v>
          </cell>
        </row>
        <row r="301">
          <cell r="G301">
            <v>0</v>
          </cell>
        </row>
        <row r="303">
          <cell r="G303">
            <v>2285.5</v>
          </cell>
        </row>
        <row r="309">
          <cell r="G309">
            <v>0</v>
          </cell>
        </row>
        <row r="316">
          <cell r="G316">
            <v>100</v>
          </cell>
        </row>
        <row r="318">
          <cell r="G318">
            <v>0</v>
          </cell>
        </row>
        <row r="319">
          <cell r="G319">
            <v>0</v>
          </cell>
        </row>
        <row r="322">
          <cell r="G322">
            <v>37986.949399999998</v>
          </cell>
        </row>
        <row r="323">
          <cell r="G323">
            <v>1065.2</v>
          </cell>
        </row>
        <row r="325">
          <cell r="G325">
            <v>0</v>
          </cell>
        </row>
        <row r="331">
          <cell r="G331">
            <v>907.6</v>
          </cell>
        </row>
        <row r="338">
          <cell r="G338">
            <v>6871.3104000000003</v>
          </cell>
        </row>
        <row r="339">
          <cell r="G339">
            <v>1156.6000000000004</v>
          </cell>
        </row>
        <row r="340">
          <cell r="G340">
            <v>0</v>
          </cell>
        </row>
        <row r="345">
          <cell r="G345">
            <v>3000</v>
          </cell>
        </row>
        <row r="351">
          <cell r="G351">
            <v>4430</v>
          </cell>
        </row>
        <row r="356">
          <cell r="G356">
            <v>162</v>
          </cell>
        </row>
        <row r="362">
          <cell r="G362">
            <v>0</v>
          </cell>
        </row>
        <row r="368">
          <cell r="G368">
            <v>4440</v>
          </cell>
        </row>
        <row r="369">
          <cell r="G369">
            <v>5982</v>
          </cell>
        </row>
        <row r="374">
          <cell r="G374">
            <v>17415</v>
          </cell>
        </row>
        <row r="375">
          <cell r="G375">
            <v>0</v>
          </cell>
        </row>
      </sheetData>
      <sheetData sheetId="12">
        <row r="17">
          <cell r="G17">
            <v>100</v>
          </cell>
        </row>
        <row r="29">
          <cell r="G29">
            <v>464.2</v>
          </cell>
        </row>
        <row r="87">
          <cell r="G87">
            <v>2658.2999999999997</v>
          </cell>
        </row>
        <row r="88">
          <cell r="G88">
            <v>7797.7999999999993</v>
          </cell>
        </row>
        <row r="89">
          <cell r="G89">
            <v>5265.0275999999994</v>
          </cell>
        </row>
        <row r="90">
          <cell r="G90">
            <v>6921.6924000000008</v>
          </cell>
        </row>
        <row r="104">
          <cell r="G104">
            <v>1568.7329999999999</v>
          </cell>
        </row>
        <row r="105">
          <cell r="G105">
            <v>3137.4659999999999</v>
          </cell>
        </row>
        <row r="106">
          <cell r="G106">
            <v>1239</v>
          </cell>
        </row>
        <row r="107">
          <cell r="G107">
            <v>900</v>
          </cell>
        </row>
        <row r="108">
          <cell r="G108">
            <v>1800</v>
          </cell>
        </row>
        <row r="115">
          <cell r="G115">
            <v>2232.69</v>
          </cell>
        </row>
        <row r="145">
          <cell r="G145">
            <v>380</v>
          </cell>
        </row>
        <row r="237">
          <cell r="G237">
            <v>2666.5068000000001</v>
          </cell>
        </row>
        <row r="280">
          <cell r="G280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58"/>
  <sheetViews>
    <sheetView tabSelected="1" topLeftCell="A341" workbookViewId="0">
      <selection activeCell="A355" sqref="A355"/>
    </sheetView>
  </sheetViews>
  <sheetFormatPr defaultColWidth="13.42578125" defaultRowHeight="15"/>
  <cols>
    <col min="1" max="1" width="73.5703125" customWidth="1"/>
    <col min="2" max="2" width="9.140625" customWidth="1"/>
    <col min="3" max="3" width="10" customWidth="1"/>
    <col min="4" max="4" width="19.42578125" customWidth="1"/>
    <col min="5" max="5" width="8.85546875" customWidth="1"/>
    <col min="6" max="8" width="17.42578125" customWidth="1"/>
  </cols>
  <sheetData>
    <row r="1" spans="1:12" ht="42.75" customHeight="1">
      <c r="A1" s="3"/>
      <c r="B1" s="3"/>
      <c r="C1" s="3"/>
      <c r="D1" s="70" t="s">
        <v>465</v>
      </c>
      <c r="E1" s="70"/>
      <c r="F1" s="70"/>
      <c r="G1" s="4"/>
      <c r="H1" s="4"/>
    </row>
    <row r="2" spans="1:12" ht="30" customHeight="1">
      <c r="A2" s="3"/>
      <c r="B2" s="3"/>
      <c r="C2" s="3"/>
      <c r="D2" s="70"/>
      <c r="E2" s="70"/>
      <c r="F2" s="70"/>
      <c r="G2" s="4"/>
      <c r="H2" s="4"/>
    </row>
    <row r="3" spans="1:12" ht="13.15" customHeight="1">
      <c r="A3" s="3"/>
      <c r="B3" s="3"/>
      <c r="C3" s="3"/>
      <c r="D3" s="70"/>
      <c r="E3" s="70"/>
      <c r="F3" s="70"/>
      <c r="G3" s="4"/>
      <c r="H3" s="4"/>
    </row>
    <row r="4" spans="1:12" ht="45.75" customHeight="1">
      <c r="A4" s="3"/>
      <c r="B4" s="3"/>
      <c r="C4" s="3"/>
      <c r="D4" s="70"/>
      <c r="E4" s="70"/>
      <c r="F4" s="70"/>
      <c r="G4" s="4"/>
      <c r="H4" s="4"/>
    </row>
    <row r="5" spans="1:12">
      <c r="A5" s="3"/>
      <c r="B5" s="3"/>
      <c r="C5" s="3"/>
      <c r="D5" s="3"/>
      <c r="E5" s="3"/>
      <c r="F5" s="3"/>
      <c r="G5" s="3"/>
      <c r="H5" s="3"/>
    </row>
    <row r="6" spans="1:12" ht="112.5" customHeight="1">
      <c r="A6" s="71" t="s">
        <v>441</v>
      </c>
      <c r="B6" s="71"/>
      <c r="C6" s="71"/>
      <c r="D6" s="71"/>
      <c r="E6" s="71"/>
      <c r="F6" s="71"/>
      <c r="G6" s="5"/>
      <c r="H6" s="5"/>
    </row>
    <row r="7" spans="1:12">
      <c r="A7" s="3"/>
      <c r="B7" s="3"/>
      <c r="C7" s="3"/>
      <c r="D7" s="3"/>
      <c r="E7" s="3"/>
      <c r="F7" s="3"/>
      <c r="G7" s="3"/>
      <c r="H7" s="3"/>
    </row>
    <row r="8" spans="1:12" ht="19.5" thickBot="1">
      <c r="A8" s="6"/>
      <c r="B8" s="6"/>
      <c r="C8" s="6"/>
      <c r="D8" s="6"/>
      <c r="E8" s="6"/>
      <c r="F8" s="7">
        <f>F12-[1]Райбюджет!GA56</f>
        <v>3.5195000353269279E-2</v>
      </c>
      <c r="G8" s="6"/>
      <c r="H8" s="8" t="s">
        <v>0</v>
      </c>
    </row>
    <row r="9" spans="1:12">
      <c r="A9" s="73" t="s">
        <v>1</v>
      </c>
      <c r="B9" s="73" t="s">
        <v>2</v>
      </c>
      <c r="C9" s="73" t="s">
        <v>3</v>
      </c>
      <c r="D9" s="73" t="s">
        <v>4</v>
      </c>
      <c r="E9" s="73" t="s">
        <v>5</v>
      </c>
      <c r="F9" s="74" t="s">
        <v>6</v>
      </c>
      <c r="G9" s="74" t="s">
        <v>6</v>
      </c>
      <c r="H9" s="74" t="s">
        <v>6</v>
      </c>
    </row>
    <row r="10" spans="1:12" ht="15.75" thickBot="1">
      <c r="A10" s="75"/>
      <c r="B10" s="75"/>
      <c r="C10" s="75"/>
      <c r="D10" s="75"/>
      <c r="E10" s="75"/>
      <c r="F10" s="76" t="s">
        <v>7</v>
      </c>
      <c r="G10" s="76" t="s">
        <v>8</v>
      </c>
      <c r="H10" s="76" t="s">
        <v>442</v>
      </c>
    </row>
    <row r="11" spans="1:12" ht="15.75" thickBot="1">
      <c r="A11" s="77">
        <v>1</v>
      </c>
      <c r="B11" s="78">
        <v>2</v>
      </c>
      <c r="C11" s="78">
        <v>3</v>
      </c>
      <c r="D11" s="78">
        <v>4</v>
      </c>
      <c r="E11" s="78">
        <v>5</v>
      </c>
      <c r="F11" s="79">
        <v>6</v>
      </c>
      <c r="G11" s="79">
        <v>7</v>
      </c>
      <c r="H11" s="79">
        <v>8</v>
      </c>
    </row>
    <row r="12" spans="1:12" ht="15.75" thickBot="1">
      <c r="A12" s="80" t="s">
        <v>9</v>
      </c>
      <c r="B12" s="81"/>
      <c r="C12" s="81"/>
      <c r="D12" s="81"/>
      <c r="E12" s="81"/>
      <c r="F12" s="82">
        <f>+F13+F91+F103+F173+F259+F275+F316+F328+F334+F152</f>
        <v>575757.64106499997</v>
      </c>
      <c r="G12" s="82">
        <v>543589.90553458</v>
      </c>
      <c r="H12" s="82">
        <v>527879.88978658989</v>
      </c>
      <c r="I12" s="2">
        <f>F12+G12+H12</f>
        <v>1647227.4363861699</v>
      </c>
      <c r="J12" s="2">
        <f>[1]Райбюджет!FZ56</f>
        <v>575757.64106499986</v>
      </c>
    </row>
    <row r="13" spans="1:12" ht="15.75" thickBot="1">
      <c r="A13" s="80" t="s">
        <v>10</v>
      </c>
      <c r="B13" s="83" t="s">
        <v>11</v>
      </c>
      <c r="C13" s="83"/>
      <c r="D13" s="81"/>
      <c r="E13" s="81"/>
      <c r="F13" s="82">
        <f>+F14+F19+F25+F41+F53+F58+F48+F36</f>
        <v>50275.474000000002</v>
      </c>
      <c r="G13" s="82">
        <v>41621.5</v>
      </c>
      <c r="H13" s="82">
        <v>45506.443840999993</v>
      </c>
      <c r="I13" s="2">
        <f t="shared" ref="I13:I77" si="0">F13+G13+H13</f>
        <v>137403.41784099999</v>
      </c>
      <c r="K13">
        <v>50345.473999999987</v>
      </c>
      <c r="L13" s="2">
        <f>F13-K13</f>
        <v>-69.999999999985448</v>
      </c>
    </row>
    <row r="14" spans="1:12" ht="30.75" thickBot="1">
      <c r="A14" s="84" t="s">
        <v>12</v>
      </c>
      <c r="B14" s="85" t="s">
        <v>11</v>
      </c>
      <c r="C14" s="85" t="s">
        <v>13</v>
      </c>
      <c r="D14" s="86"/>
      <c r="E14" s="85"/>
      <c r="F14" s="87">
        <f>+F15</f>
        <v>2466.9517999999998</v>
      </c>
      <c r="G14" s="87">
        <v>2461.9517999999998</v>
      </c>
      <c r="H14" s="87">
        <v>2523.500595</v>
      </c>
      <c r="I14" s="2">
        <f t="shared" si="0"/>
        <v>7452.4041949999992</v>
      </c>
    </row>
    <row r="15" spans="1:12" ht="15.75" thickBot="1">
      <c r="A15" s="88" t="s">
        <v>14</v>
      </c>
      <c r="B15" s="89" t="s">
        <v>11</v>
      </c>
      <c r="C15" s="89" t="s">
        <v>13</v>
      </c>
      <c r="D15" s="90" t="s">
        <v>15</v>
      </c>
      <c r="E15" s="89"/>
      <c r="F15" s="91">
        <f>+F16</f>
        <v>2466.9517999999998</v>
      </c>
      <c r="G15" s="91">
        <v>2461.9517999999998</v>
      </c>
      <c r="H15" s="91">
        <v>2523.500595</v>
      </c>
      <c r="I15" s="2">
        <f t="shared" si="0"/>
        <v>7452.4041949999992</v>
      </c>
    </row>
    <row r="16" spans="1:12" ht="15.75" thickBot="1">
      <c r="A16" s="92" t="s">
        <v>16</v>
      </c>
      <c r="B16" s="93" t="s">
        <v>11</v>
      </c>
      <c r="C16" s="93" t="s">
        <v>13</v>
      </c>
      <c r="D16" s="93" t="s">
        <v>17</v>
      </c>
      <c r="E16" s="93"/>
      <c r="F16" s="94">
        <f>+F17</f>
        <v>2466.9517999999998</v>
      </c>
      <c r="G16" s="94">
        <v>2461.9517999999998</v>
      </c>
      <c r="H16" s="94">
        <v>2523.500595</v>
      </c>
      <c r="I16" s="2">
        <f t="shared" si="0"/>
        <v>7452.4041949999992</v>
      </c>
    </row>
    <row r="17" spans="1:9" ht="30.75" thickBot="1">
      <c r="A17" s="95" t="s">
        <v>18</v>
      </c>
      <c r="B17" s="96" t="s">
        <v>11</v>
      </c>
      <c r="C17" s="96" t="s">
        <v>13</v>
      </c>
      <c r="D17" s="96" t="s">
        <v>19</v>
      </c>
      <c r="E17" s="96"/>
      <c r="F17" s="97">
        <f>F18</f>
        <v>2466.9517999999998</v>
      </c>
      <c r="G17" s="97">
        <v>2461.9517999999998</v>
      </c>
      <c r="H17" s="97">
        <v>2523.500595</v>
      </c>
      <c r="I17" s="2">
        <f t="shared" si="0"/>
        <v>7452.4041949999992</v>
      </c>
    </row>
    <row r="18" spans="1:9" ht="105.75" thickBot="1">
      <c r="A18" s="98" t="s">
        <v>20</v>
      </c>
      <c r="B18" s="99" t="s">
        <v>11</v>
      </c>
      <c r="C18" s="99" t="s">
        <v>13</v>
      </c>
      <c r="D18" s="100" t="s">
        <v>21</v>
      </c>
      <c r="E18" s="100">
        <v>100</v>
      </c>
      <c r="F18" s="101">
        <f>+[1]ведомственная!G27</f>
        <v>2466.9517999999998</v>
      </c>
      <c r="G18" s="101">
        <v>2461.9517999999998</v>
      </c>
      <c r="H18" s="101">
        <v>2523.500595</v>
      </c>
      <c r="I18" s="2">
        <f t="shared" si="0"/>
        <v>7452.4041949999992</v>
      </c>
    </row>
    <row r="19" spans="1:9" ht="45.75" thickBot="1">
      <c r="A19" s="84" t="s">
        <v>22</v>
      </c>
      <c r="B19" s="85" t="s">
        <v>11</v>
      </c>
      <c r="C19" s="85" t="s">
        <v>23</v>
      </c>
      <c r="D19" s="102"/>
      <c r="E19" s="85"/>
      <c r="F19" s="103">
        <f>+F23+F24</f>
        <v>1350.6132</v>
      </c>
      <c r="G19" s="103">
        <v>1323.6132</v>
      </c>
      <c r="H19" s="103">
        <v>1371.7035299999998</v>
      </c>
      <c r="I19" s="2">
        <f t="shared" si="0"/>
        <v>4045.9299299999998</v>
      </c>
    </row>
    <row r="20" spans="1:9" ht="15.75" thickBot="1">
      <c r="A20" s="88" t="s">
        <v>14</v>
      </c>
      <c r="B20" s="89" t="s">
        <v>24</v>
      </c>
      <c r="C20" s="89" t="s">
        <v>23</v>
      </c>
      <c r="D20" s="89" t="s">
        <v>15</v>
      </c>
      <c r="E20" s="89"/>
      <c r="F20" s="104">
        <f>F21</f>
        <v>1350.6132</v>
      </c>
      <c r="G20" s="104">
        <v>1323.6132</v>
      </c>
      <c r="H20" s="104">
        <v>1371.7035299999998</v>
      </c>
      <c r="I20" s="2">
        <f t="shared" si="0"/>
        <v>4045.9299299999998</v>
      </c>
    </row>
    <row r="21" spans="1:9" ht="15.75" thickBot="1">
      <c r="A21" s="105" t="s">
        <v>16</v>
      </c>
      <c r="B21" s="106" t="s">
        <v>11</v>
      </c>
      <c r="C21" s="106" t="s">
        <v>23</v>
      </c>
      <c r="D21" s="106" t="s">
        <v>17</v>
      </c>
      <c r="E21" s="106"/>
      <c r="F21" s="107">
        <f>F22</f>
        <v>1350.6132</v>
      </c>
      <c r="G21" s="107">
        <v>1323.6132</v>
      </c>
      <c r="H21" s="107">
        <v>1371.7035299999998</v>
      </c>
      <c r="I21" s="2">
        <f t="shared" si="0"/>
        <v>4045.9299299999998</v>
      </c>
    </row>
    <row r="22" spans="1:9" ht="45.75" thickBot="1">
      <c r="A22" s="95" t="s">
        <v>25</v>
      </c>
      <c r="B22" s="96" t="s">
        <v>11</v>
      </c>
      <c r="C22" s="96" t="s">
        <v>23</v>
      </c>
      <c r="D22" s="96" t="s">
        <v>26</v>
      </c>
      <c r="E22" s="96"/>
      <c r="F22" s="108">
        <f>F23+F24</f>
        <v>1350.6132</v>
      </c>
      <c r="G22" s="108">
        <v>1323.6132</v>
      </c>
      <c r="H22" s="108">
        <v>1371.7035299999998</v>
      </c>
      <c r="I22" s="2">
        <f t="shared" si="0"/>
        <v>4045.9299299999998</v>
      </c>
    </row>
    <row r="23" spans="1:9" ht="120.75" thickBot="1">
      <c r="A23" s="109" t="s">
        <v>27</v>
      </c>
      <c r="B23" s="99" t="s">
        <v>11</v>
      </c>
      <c r="C23" s="99" t="s">
        <v>23</v>
      </c>
      <c r="D23" s="100" t="s">
        <v>28</v>
      </c>
      <c r="E23" s="99" t="s">
        <v>29</v>
      </c>
      <c r="F23" s="110">
        <f>+[1]ведомственная!G19</f>
        <v>1327.6132</v>
      </c>
      <c r="G23" s="110">
        <v>1323.6132</v>
      </c>
      <c r="H23" s="110">
        <v>1356.7035299999998</v>
      </c>
      <c r="I23" s="2">
        <f t="shared" si="0"/>
        <v>4007.9299299999998</v>
      </c>
    </row>
    <row r="24" spans="1:9" ht="90.75" thickBot="1">
      <c r="A24" s="109" t="s">
        <v>30</v>
      </c>
      <c r="B24" s="99" t="s">
        <v>11</v>
      </c>
      <c r="C24" s="99" t="s">
        <v>23</v>
      </c>
      <c r="D24" s="100" t="s">
        <v>28</v>
      </c>
      <c r="E24" s="100">
        <v>200</v>
      </c>
      <c r="F24" s="110">
        <f>+[1]ведомственная!G20</f>
        <v>23</v>
      </c>
      <c r="G24" s="110">
        <v>0</v>
      </c>
      <c r="H24" s="110">
        <v>15</v>
      </c>
      <c r="I24" s="2">
        <f t="shared" si="0"/>
        <v>38</v>
      </c>
    </row>
    <row r="25" spans="1:9" ht="45.75" thickBot="1">
      <c r="A25" s="111" t="s">
        <v>31</v>
      </c>
      <c r="B25" s="85" t="s">
        <v>11</v>
      </c>
      <c r="C25" s="85" t="s">
        <v>32</v>
      </c>
      <c r="D25" s="86"/>
      <c r="E25" s="85"/>
      <c r="F25" s="112">
        <f>+F26</f>
        <v>18660.928199999995</v>
      </c>
      <c r="G25" s="112">
        <v>16140.826599999999</v>
      </c>
      <c r="H25" s="112">
        <v>17328.884764999995</v>
      </c>
      <c r="I25" s="2">
        <f t="shared" si="0"/>
        <v>52130.63956499999</v>
      </c>
    </row>
    <row r="26" spans="1:9" ht="15.75" thickBot="1">
      <c r="A26" s="88" t="s">
        <v>14</v>
      </c>
      <c r="B26" s="89" t="s">
        <v>11</v>
      </c>
      <c r="C26" s="89" t="s">
        <v>32</v>
      </c>
      <c r="D26" s="90" t="s">
        <v>15</v>
      </c>
      <c r="E26" s="89"/>
      <c r="F26" s="91">
        <f>+F27+F32</f>
        <v>18660.928199999995</v>
      </c>
      <c r="G26" s="91">
        <v>16140.826599999999</v>
      </c>
      <c r="H26" s="91">
        <v>17328.884764999995</v>
      </c>
      <c r="I26" s="2">
        <f t="shared" si="0"/>
        <v>52130.63956499999</v>
      </c>
    </row>
    <row r="27" spans="1:9" ht="15.75" thickBot="1">
      <c r="A27" s="92" t="s">
        <v>16</v>
      </c>
      <c r="B27" s="93" t="s">
        <v>11</v>
      </c>
      <c r="C27" s="93" t="s">
        <v>32</v>
      </c>
      <c r="D27" s="93" t="s">
        <v>17</v>
      </c>
      <c r="E27" s="93"/>
      <c r="F27" s="94">
        <f>+F28</f>
        <v>17654.826599999997</v>
      </c>
      <c r="G27" s="94">
        <v>16140.826599999999</v>
      </c>
      <c r="H27" s="94">
        <v>17328.884764999995</v>
      </c>
      <c r="I27" s="2">
        <f t="shared" si="0"/>
        <v>51124.537964999989</v>
      </c>
    </row>
    <row r="28" spans="1:9" ht="30.75" thickBot="1">
      <c r="A28" s="113" t="s">
        <v>18</v>
      </c>
      <c r="B28" s="96" t="s">
        <v>11</v>
      </c>
      <c r="C28" s="96" t="s">
        <v>32</v>
      </c>
      <c r="D28" s="96" t="s">
        <v>19</v>
      </c>
      <c r="E28" s="96"/>
      <c r="F28" s="114">
        <f>F29+F30+F31</f>
        <v>17654.826599999997</v>
      </c>
      <c r="G28" s="114">
        <v>16140.826599999999</v>
      </c>
      <c r="H28" s="114">
        <v>17328.884764999995</v>
      </c>
      <c r="I28" s="2">
        <f t="shared" si="0"/>
        <v>51124.537964999989</v>
      </c>
    </row>
    <row r="29" spans="1:9" ht="120.75" thickBot="1">
      <c r="A29" s="98" t="s">
        <v>27</v>
      </c>
      <c r="B29" s="99" t="s">
        <v>11</v>
      </c>
      <c r="C29" s="99" t="s">
        <v>32</v>
      </c>
      <c r="D29" s="100" t="s">
        <v>33</v>
      </c>
      <c r="E29" s="100">
        <v>100</v>
      </c>
      <c r="F29" s="101">
        <f>+[1]ведомственная!G32</f>
        <v>15337.326599999999</v>
      </c>
      <c r="G29" s="101">
        <v>15322.326599999999</v>
      </c>
      <c r="H29" s="101">
        <v>15705.384764999997</v>
      </c>
      <c r="I29" s="2">
        <f t="shared" si="0"/>
        <v>46365.037964999996</v>
      </c>
    </row>
    <row r="30" spans="1:9" ht="90.75" thickBot="1">
      <c r="A30" s="98" t="s">
        <v>30</v>
      </c>
      <c r="B30" s="99" t="s">
        <v>11</v>
      </c>
      <c r="C30" s="99" t="s">
        <v>32</v>
      </c>
      <c r="D30" s="100" t="s">
        <v>33</v>
      </c>
      <c r="E30" s="100">
        <v>200</v>
      </c>
      <c r="F30" s="101">
        <f>+[1]ведомственная!G33</f>
        <v>2293.8999999999983</v>
      </c>
      <c r="G30" s="101">
        <v>794.9</v>
      </c>
      <c r="H30" s="101">
        <v>1599.8999999999983</v>
      </c>
      <c r="I30" s="2">
        <f t="shared" si="0"/>
        <v>4688.6999999999971</v>
      </c>
    </row>
    <row r="31" spans="1:9" ht="75.75" thickBot="1">
      <c r="A31" s="98" t="s">
        <v>34</v>
      </c>
      <c r="B31" s="99" t="s">
        <v>11</v>
      </c>
      <c r="C31" s="99" t="s">
        <v>32</v>
      </c>
      <c r="D31" s="100" t="s">
        <v>33</v>
      </c>
      <c r="E31" s="100">
        <v>800</v>
      </c>
      <c r="F31" s="101">
        <f>+[1]ведомственная!G34</f>
        <v>23.6</v>
      </c>
      <c r="G31" s="101">
        <v>23.6</v>
      </c>
      <c r="H31" s="101">
        <v>23.6</v>
      </c>
      <c r="I31" s="2">
        <f t="shared" si="0"/>
        <v>70.800000000000011</v>
      </c>
    </row>
    <row r="32" spans="1:9" ht="30.75" thickBot="1">
      <c r="A32" s="105" t="s">
        <v>35</v>
      </c>
      <c r="B32" s="106" t="s">
        <v>11</v>
      </c>
      <c r="C32" s="106" t="s">
        <v>32</v>
      </c>
      <c r="D32" s="115" t="s">
        <v>36</v>
      </c>
      <c r="E32" s="116"/>
      <c r="F32" s="117">
        <f>F33</f>
        <v>1006.1016</v>
      </c>
      <c r="G32" s="117">
        <v>0</v>
      </c>
      <c r="H32" s="117">
        <v>0</v>
      </c>
      <c r="I32" s="2">
        <f t="shared" si="0"/>
        <v>1006.1016</v>
      </c>
    </row>
    <row r="33" spans="1:9" ht="30.75" thickBot="1">
      <c r="A33" s="113" t="s">
        <v>37</v>
      </c>
      <c r="B33" s="96" t="s">
        <v>11</v>
      </c>
      <c r="C33" s="96" t="s">
        <v>32</v>
      </c>
      <c r="D33" s="118" t="s">
        <v>38</v>
      </c>
      <c r="E33" s="119"/>
      <c r="F33" s="114">
        <f>F34+F35</f>
        <v>1006.1016</v>
      </c>
      <c r="G33" s="114">
        <v>0</v>
      </c>
      <c r="H33" s="114">
        <v>0</v>
      </c>
      <c r="I33" s="2">
        <f t="shared" si="0"/>
        <v>1006.1016</v>
      </c>
    </row>
    <row r="34" spans="1:9" ht="120.75" thickBot="1">
      <c r="A34" s="120" t="s">
        <v>39</v>
      </c>
      <c r="B34" s="99" t="s">
        <v>11</v>
      </c>
      <c r="C34" s="99" t="s">
        <v>32</v>
      </c>
      <c r="D34" s="121" t="s">
        <v>40</v>
      </c>
      <c r="E34" s="100">
        <v>100</v>
      </c>
      <c r="F34" s="101">
        <f>+[1]ведомственная!G37</f>
        <v>889.40159999999992</v>
      </c>
      <c r="G34" s="101">
        <v>0</v>
      </c>
      <c r="H34" s="101">
        <v>0</v>
      </c>
      <c r="I34" s="2">
        <f t="shared" si="0"/>
        <v>889.40159999999992</v>
      </c>
    </row>
    <row r="35" spans="1:9" ht="90.75" thickBot="1">
      <c r="A35" s="120" t="s">
        <v>41</v>
      </c>
      <c r="B35" s="99" t="s">
        <v>11</v>
      </c>
      <c r="C35" s="99" t="s">
        <v>32</v>
      </c>
      <c r="D35" s="121" t="s">
        <v>40</v>
      </c>
      <c r="E35" s="100">
        <v>200</v>
      </c>
      <c r="F35" s="101">
        <f>+[1]ведомственная!G38</f>
        <v>116.69999999999999</v>
      </c>
      <c r="G35" s="101">
        <v>0</v>
      </c>
      <c r="H35" s="101">
        <v>0</v>
      </c>
      <c r="I35" s="2">
        <f t="shared" si="0"/>
        <v>116.69999999999999</v>
      </c>
    </row>
    <row r="36" spans="1:9" ht="19.5" hidden="1" customHeight="1" thickBot="1">
      <c r="A36" s="33" t="s">
        <v>42</v>
      </c>
      <c r="B36" s="10" t="s">
        <v>11</v>
      </c>
      <c r="C36" s="10" t="s">
        <v>43</v>
      </c>
      <c r="D36" s="10"/>
      <c r="E36" s="10"/>
      <c r="F36" s="34">
        <f>+F37</f>
        <v>0</v>
      </c>
      <c r="G36" s="34">
        <v>0</v>
      </c>
      <c r="H36" s="34">
        <v>0</v>
      </c>
      <c r="I36" s="2">
        <f t="shared" si="0"/>
        <v>0</v>
      </c>
    </row>
    <row r="37" spans="1:9" ht="38.25" hidden="1" customHeight="1" thickBot="1">
      <c r="A37" s="12" t="s">
        <v>14</v>
      </c>
      <c r="B37" s="13" t="s">
        <v>11</v>
      </c>
      <c r="C37" s="13" t="s">
        <v>43</v>
      </c>
      <c r="D37" s="14" t="s">
        <v>15</v>
      </c>
      <c r="E37" s="13"/>
      <c r="F37" s="15">
        <f>+F38</f>
        <v>0</v>
      </c>
      <c r="G37" s="15">
        <v>0</v>
      </c>
      <c r="H37" s="15">
        <v>0</v>
      </c>
      <c r="I37" s="2">
        <f t="shared" si="0"/>
        <v>0</v>
      </c>
    </row>
    <row r="38" spans="1:9" ht="38.25" hidden="1" customHeight="1" thickBot="1">
      <c r="A38" s="35" t="s">
        <v>16</v>
      </c>
      <c r="B38" s="24" t="s">
        <v>11</v>
      </c>
      <c r="C38" s="24" t="s">
        <v>43</v>
      </c>
      <c r="D38" s="24" t="s">
        <v>17</v>
      </c>
      <c r="E38" s="24"/>
      <c r="F38" s="36">
        <f>+F39</f>
        <v>0</v>
      </c>
      <c r="G38" s="36">
        <v>0</v>
      </c>
      <c r="H38" s="36">
        <v>0</v>
      </c>
      <c r="I38" s="2">
        <f t="shared" si="0"/>
        <v>0</v>
      </c>
    </row>
    <row r="39" spans="1:9" ht="75.75" hidden="1" customHeight="1" thickBot="1">
      <c r="A39" s="37" t="s">
        <v>44</v>
      </c>
      <c r="B39" s="17" t="s">
        <v>11</v>
      </c>
      <c r="C39" s="17" t="s">
        <v>43</v>
      </c>
      <c r="D39" s="17" t="s">
        <v>45</v>
      </c>
      <c r="E39" s="17"/>
      <c r="F39" s="38">
        <f>+F40</f>
        <v>0</v>
      </c>
      <c r="G39" s="38">
        <v>0</v>
      </c>
      <c r="H39" s="38">
        <v>0</v>
      </c>
      <c r="I39" s="2">
        <f t="shared" si="0"/>
        <v>0</v>
      </c>
    </row>
    <row r="40" spans="1:9" ht="75.75" hidden="1" customHeight="1" thickBot="1">
      <c r="A40" s="31" t="s">
        <v>46</v>
      </c>
      <c r="B40" s="19" t="s">
        <v>11</v>
      </c>
      <c r="C40" s="19" t="s">
        <v>43</v>
      </c>
      <c r="D40" s="32" t="s">
        <v>47</v>
      </c>
      <c r="E40" s="20">
        <v>200</v>
      </c>
      <c r="F40" s="21">
        <f>+[1]ведомственная!G43</f>
        <v>0</v>
      </c>
      <c r="G40" s="21">
        <v>0</v>
      </c>
      <c r="H40" s="21">
        <v>0</v>
      </c>
      <c r="I40" s="2">
        <f t="shared" si="0"/>
        <v>0</v>
      </c>
    </row>
    <row r="41" spans="1:9" ht="30.75" thickBot="1">
      <c r="A41" s="122" t="s">
        <v>48</v>
      </c>
      <c r="B41" s="85" t="s">
        <v>11</v>
      </c>
      <c r="C41" s="85" t="s">
        <v>49</v>
      </c>
      <c r="D41" s="86"/>
      <c r="E41" s="85"/>
      <c r="F41" s="123">
        <f>+F45+F46+F47</f>
        <v>8027.9104000000007</v>
      </c>
      <c r="G41" s="123">
        <v>6619.3380000000006</v>
      </c>
      <c r="H41" s="123">
        <v>7762.7064499999997</v>
      </c>
      <c r="I41" s="2">
        <f t="shared" si="0"/>
        <v>22409.954850000002</v>
      </c>
    </row>
    <row r="42" spans="1:9" ht="30.75" thickBot="1">
      <c r="A42" s="124" t="s">
        <v>50</v>
      </c>
      <c r="B42" s="89" t="s">
        <v>11</v>
      </c>
      <c r="C42" s="89" t="s">
        <v>49</v>
      </c>
      <c r="D42" s="89" t="s">
        <v>51</v>
      </c>
      <c r="E42" s="89"/>
      <c r="F42" s="125">
        <f>F43</f>
        <v>8027.9104000000007</v>
      </c>
      <c r="G42" s="125">
        <v>6619.3380000000006</v>
      </c>
      <c r="H42" s="125">
        <v>7762.7064499999997</v>
      </c>
      <c r="I42" s="2">
        <f t="shared" si="0"/>
        <v>22409.954850000002</v>
      </c>
    </row>
    <row r="43" spans="1:9" ht="15.75" thickBot="1">
      <c r="A43" s="126" t="s">
        <v>52</v>
      </c>
      <c r="B43" s="106" t="s">
        <v>11</v>
      </c>
      <c r="C43" s="106" t="s">
        <v>49</v>
      </c>
      <c r="D43" s="106" t="s">
        <v>53</v>
      </c>
      <c r="E43" s="106"/>
      <c r="F43" s="127">
        <f>F44</f>
        <v>8027.9104000000007</v>
      </c>
      <c r="G43" s="127">
        <v>6619.3380000000006</v>
      </c>
      <c r="H43" s="127">
        <v>7762.7064499999997</v>
      </c>
      <c r="I43" s="2">
        <f t="shared" si="0"/>
        <v>22409.954850000002</v>
      </c>
    </row>
    <row r="44" spans="1:9" ht="30.75" thickBot="1">
      <c r="A44" s="128" t="s">
        <v>54</v>
      </c>
      <c r="B44" s="96" t="s">
        <v>11</v>
      </c>
      <c r="C44" s="96" t="s">
        <v>49</v>
      </c>
      <c r="D44" s="96" t="s">
        <v>55</v>
      </c>
      <c r="E44" s="96"/>
      <c r="F44" s="129">
        <f>F45+F46+F47</f>
        <v>8027.9104000000007</v>
      </c>
      <c r="G44" s="129">
        <v>6619.3380000000006</v>
      </c>
      <c r="H44" s="129">
        <v>7762.7064499999997</v>
      </c>
      <c r="I44" s="2">
        <f t="shared" si="0"/>
        <v>22409.954850000002</v>
      </c>
    </row>
    <row r="45" spans="1:9" ht="120.75" thickBot="1">
      <c r="A45" s="98" t="s">
        <v>56</v>
      </c>
      <c r="B45" s="99" t="s">
        <v>11</v>
      </c>
      <c r="C45" s="99" t="s">
        <v>49</v>
      </c>
      <c r="D45" s="100" t="s">
        <v>57</v>
      </c>
      <c r="E45" s="100">
        <v>100</v>
      </c>
      <c r="F45" s="101">
        <f>+[1]ведомственная!G338</f>
        <v>6871.3104000000003</v>
      </c>
      <c r="G45" s="101">
        <v>6534.7380000000003</v>
      </c>
      <c r="H45" s="101">
        <v>6698.1064499999993</v>
      </c>
      <c r="I45" s="2">
        <f t="shared" si="0"/>
        <v>20104.154849999999</v>
      </c>
    </row>
    <row r="46" spans="1:9" ht="90.75" thickBot="1">
      <c r="A46" s="98" t="s">
        <v>58</v>
      </c>
      <c r="B46" s="99" t="s">
        <v>11</v>
      </c>
      <c r="C46" s="99" t="s">
        <v>49</v>
      </c>
      <c r="D46" s="100" t="s">
        <v>57</v>
      </c>
      <c r="E46" s="100">
        <v>200</v>
      </c>
      <c r="F46" s="101">
        <f>+[1]ведомственная!G339</f>
        <v>1156.6000000000004</v>
      </c>
      <c r="G46" s="101">
        <v>84.600000000000364</v>
      </c>
      <c r="H46" s="101">
        <v>1064.6000000000004</v>
      </c>
      <c r="I46" s="2">
        <f t="shared" si="0"/>
        <v>2305.8000000000011</v>
      </c>
    </row>
    <row r="47" spans="1:9" ht="132" hidden="1" customHeight="1" thickBot="1">
      <c r="A47" s="18" t="s">
        <v>59</v>
      </c>
      <c r="B47" s="19" t="s">
        <v>11</v>
      </c>
      <c r="C47" s="19" t="s">
        <v>49</v>
      </c>
      <c r="D47" s="20" t="s">
        <v>57</v>
      </c>
      <c r="E47" s="20">
        <v>800</v>
      </c>
      <c r="F47" s="21">
        <f>+[1]ведомственная!G340</f>
        <v>0</v>
      </c>
      <c r="G47" s="21">
        <v>0</v>
      </c>
      <c r="H47" s="21">
        <v>0</v>
      </c>
      <c r="I47" s="2">
        <f t="shared" si="0"/>
        <v>0</v>
      </c>
    </row>
    <row r="48" spans="1:9" ht="19.5" hidden="1" customHeight="1" thickBot="1">
      <c r="A48" s="33" t="s">
        <v>60</v>
      </c>
      <c r="B48" s="10" t="s">
        <v>11</v>
      </c>
      <c r="C48" s="10" t="s">
        <v>61</v>
      </c>
      <c r="D48" s="10"/>
      <c r="E48" s="10"/>
      <c r="F48" s="34">
        <f>+F49</f>
        <v>0</v>
      </c>
      <c r="G48" s="34">
        <v>0</v>
      </c>
      <c r="H48" s="34">
        <v>0</v>
      </c>
      <c r="I48" s="2">
        <f t="shared" si="0"/>
        <v>0</v>
      </c>
    </row>
    <row r="49" spans="1:9" ht="38.25" hidden="1" customHeight="1" thickBot="1">
      <c r="A49" s="12" t="s">
        <v>14</v>
      </c>
      <c r="B49" s="13" t="s">
        <v>11</v>
      </c>
      <c r="C49" s="13" t="s">
        <v>61</v>
      </c>
      <c r="D49" s="14" t="s">
        <v>15</v>
      </c>
      <c r="E49" s="13"/>
      <c r="F49" s="15">
        <f>+F50</f>
        <v>0</v>
      </c>
      <c r="G49" s="15">
        <v>0</v>
      </c>
      <c r="H49" s="15">
        <v>0</v>
      </c>
      <c r="I49" s="2">
        <f t="shared" si="0"/>
        <v>0</v>
      </c>
    </row>
    <row r="50" spans="1:9" ht="38.25" hidden="1" customHeight="1" thickBot="1">
      <c r="A50" s="35" t="s">
        <v>16</v>
      </c>
      <c r="B50" s="24" t="s">
        <v>11</v>
      </c>
      <c r="C50" s="24" t="s">
        <v>61</v>
      </c>
      <c r="D50" s="24" t="s">
        <v>17</v>
      </c>
      <c r="E50" s="24"/>
      <c r="F50" s="36">
        <f>+F51</f>
        <v>0</v>
      </c>
      <c r="G50" s="36">
        <v>0</v>
      </c>
      <c r="H50" s="36">
        <v>0</v>
      </c>
      <c r="I50" s="2">
        <f t="shared" si="0"/>
        <v>0</v>
      </c>
    </row>
    <row r="51" spans="1:9" ht="57" hidden="1" customHeight="1" thickBot="1">
      <c r="A51" s="37" t="s">
        <v>62</v>
      </c>
      <c r="B51" s="17" t="s">
        <v>11</v>
      </c>
      <c r="C51" s="17" t="s">
        <v>61</v>
      </c>
      <c r="D51" s="17" t="s">
        <v>63</v>
      </c>
      <c r="E51" s="17"/>
      <c r="F51" s="38">
        <f>+F52</f>
        <v>0</v>
      </c>
      <c r="G51" s="38">
        <v>0</v>
      </c>
      <c r="H51" s="38">
        <v>0</v>
      </c>
      <c r="I51" s="2">
        <f t="shared" si="0"/>
        <v>0</v>
      </c>
    </row>
    <row r="52" spans="1:9" ht="75.75" hidden="1" customHeight="1" thickBot="1">
      <c r="A52" s="31" t="s">
        <v>64</v>
      </c>
      <c r="B52" s="19" t="s">
        <v>11</v>
      </c>
      <c r="C52" s="19" t="s">
        <v>61</v>
      </c>
      <c r="D52" s="32" t="s">
        <v>65</v>
      </c>
      <c r="E52" s="20">
        <v>200</v>
      </c>
      <c r="F52" s="21">
        <f>+[1]ведомственная!G48</f>
        <v>0</v>
      </c>
      <c r="G52" s="21">
        <v>0</v>
      </c>
      <c r="H52" s="21">
        <v>0</v>
      </c>
      <c r="I52" s="2">
        <f t="shared" si="0"/>
        <v>0</v>
      </c>
    </row>
    <row r="53" spans="1:9" ht="15.75" thickBot="1">
      <c r="A53" s="130" t="s">
        <v>66</v>
      </c>
      <c r="B53" s="85" t="s">
        <v>11</v>
      </c>
      <c r="C53" s="85" t="s">
        <v>67</v>
      </c>
      <c r="D53" s="86"/>
      <c r="E53" s="85"/>
      <c r="F53" s="112">
        <f>+F54</f>
        <v>100</v>
      </c>
      <c r="G53" s="112">
        <v>100</v>
      </c>
      <c r="H53" s="112">
        <v>100</v>
      </c>
      <c r="I53" s="2">
        <f t="shared" si="0"/>
        <v>300</v>
      </c>
    </row>
    <row r="54" spans="1:9" ht="15.75" thickBot="1">
      <c r="A54" s="88" t="s">
        <v>14</v>
      </c>
      <c r="B54" s="89" t="s">
        <v>11</v>
      </c>
      <c r="C54" s="89" t="s">
        <v>67</v>
      </c>
      <c r="D54" s="90" t="s">
        <v>15</v>
      </c>
      <c r="E54" s="89"/>
      <c r="F54" s="91">
        <f>+F55</f>
        <v>100</v>
      </c>
      <c r="G54" s="91">
        <v>100</v>
      </c>
      <c r="H54" s="91">
        <v>100</v>
      </c>
      <c r="I54" s="2">
        <f t="shared" si="0"/>
        <v>300</v>
      </c>
    </row>
    <row r="55" spans="1:9" ht="15.75" thickBot="1">
      <c r="A55" s="126" t="s">
        <v>16</v>
      </c>
      <c r="B55" s="106" t="s">
        <v>11</v>
      </c>
      <c r="C55" s="106" t="s">
        <v>67</v>
      </c>
      <c r="D55" s="106" t="s">
        <v>17</v>
      </c>
      <c r="E55" s="106"/>
      <c r="F55" s="131">
        <f>+F56</f>
        <v>100</v>
      </c>
      <c r="G55" s="131">
        <v>100</v>
      </c>
      <c r="H55" s="131">
        <v>100</v>
      </c>
      <c r="I55" s="2">
        <f t="shared" si="0"/>
        <v>300</v>
      </c>
    </row>
    <row r="56" spans="1:9" ht="30.75" thickBot="1">
      <c r="A56" s="132" t="s">
        <v>68</v>
      </c>
      <c r="B56" s="96" t="s">
        <v>11</v>
      </c>
      <c r="C56" s="96" t="s">
        <v>67</v>
      </c>
      <c r="D56" s="96" t="s">
        <v>69</v>
      </c>
      <c r="E56" s="96"/>
      <c r="F56" s="114">
        <f>+F57</f>
        <v>100</v>
      </c>
      <c r="G56" s="114">
        <v>100</v>
      </c>
      <c r="H56" s="114">
        <v>100</v>
      </c>
      <c r="I56" s="2">
        <f t="shared" si="0"/>
        <v>300</v>
      </c>
    </row>
    <row r="57" spans="1:9" ht="60.75" thickBot="1">
      <c r="A57" s="120" t="s">
        <v>70</v>
      </c>
      <c r="B57" s="99" t="s">
        <v>11</v>
      </c>
      <c r="C57" s="99" t="s">
        <v>67</v>
      </c>
      <c r="D57" s="121" t="s">
        <v>71</v>
      </c>
      <c r="E57" s="121">
        <v>800</v>
      </c>
      <c r="F57" s="133">
        <f>+[1]ведомственная!G53</f>
        <v>100</v>
      </c>
      <c r="G57" s="133">
        <v>100</v>
      </c>
      <c r="H57" s="133">
        <v>100</v>
      </c>
      <c r="I57" s="2">
        <f t="shared" si="0"/>
        <v>300</v>
      </c>
    </row>
    <row r="58" spans="1:9" ht="15.75" thickBot="1">
      <c r="A58" s="122" t="s">
        <v>72</v>
      </c>
      <c r="B58" s="85" t="s">
        <v>11</v>
      </c>
      <c r="C58" s="85" t="s">
        <v>73</v>
      </c>
      <c r="D58" s="85"/>
      <c r="E58" s="85"/>
      <c r="F58" s="134">
        <f>+F59+F74+F79+F83</f>
        <v>19669.070400000004</v>
      </c>
      <c r="G58" s="134">
        <v>14975.770400000001</v>
      </c>
      <c r="H58" s="134">
        <v>16419.648500999996</v>
      </c>
      <c r="I58" s="2">
        <f t="shared" si="0"/>
        <v>51064.489301000001</v>
      </c>
    </row>
    <row r="59" spans="1:9" ht="15.75" thickBot="1">
      <c r="A59" s="88" t="s">
        <v>14</v>
      </c>
      <c r="B59" s="89" t="s">
        <v>11</v>
      </c>
      <c r="C59" s="89" t="s">
        <v>73</v>
      </c>
      <c r="D59" s="90" t="s">
        <v>15</v>
      </c>
      <c r="E59" s="89"/>
      <c r="F59" s="91">
        <f>+F60+F69</f>
        <v>14504.983200000001</v>
      </c>
      <c r="G59" s="91">
        <v>12393.583200000001</v>
      </c>
      <c r="H59" s="91">
        <v>13756.104604999997</v>
      </c>
      <c r="I59" s="2">
        <f t="shared" si="0"/>
        <v>40654.671004999997</v>
      </c>
    </row>
    <row r="60" spans="1:9" ht="30.75" thickBot="1">
      <c r="A60" s="126" t="s">
        <v>35</v>
      </c>
      <c r="B60" s="106" t="s">
        <v>11</v>
      </c>
      <c r="C60" s="106" t="s">
        <v>73</v>
      </c>
      <c r="D60" s="106" t="s">
        <v>36</v>
      </c>
      <c r="E60" s="106"/>
      <c r="F60" s="131">
        <f>+F61</f>
        <v>1676.7270000000001</v>
      </c>
      <c r="G60" s="131">
        <v>1234.027</v>
      </c>
      <c r="H60" s="131">
        <v>1312.9869999999999</v>
      </c>
      <c r="I60" s="2">
        <f t="shared" si="0"/>
        <v>4223.741</v>
      </c>
    </row>
    <row r="61" spans="1:9" ht="30.75" thickBot="1">
      <c r="A61" s="128" t="s">
        <v>37</v>
      </c>
      <c r="B61" s="96" t="s">
        <v>11</v>
      </c>
      <c r="C61" s="96" t="s">
        <v>73</v>
      </c>
      <c r="D61" s="96" t="s">
        <v>38</v>
      </c>
      <c r="E61" s="96"/>
      <c r="F61" s="135">
        <f>+F62+F63+F64+F65+F66+F67+F68</f>
        <v>1676.7270000000001</v>
      </c>
      <c r="G61" s="135">
        <v>1234.027</v>
      </c>
      <c r="H61" s="135">
        <v>1312.9869999999999</v>
      </c>
      <c r="I61" s="2">
        <f t="shared" si="0"/>
        <v>4223.741</v>
      </c>
    </row>
    <row r="62" spans="1:9" ht="120.75" thickBot="1">
      <c r="A62" s="120" t="s">
        <v>74</v>
      </c>
      <c r="B62" s="99" t="s">
        <v>11</v>
      </c>
      <c r="C62" s="99" t="s">
        <v>73</v>
      </c>
      <c r="D62" s="121" t="s">
        <v>75</v>
      </c>
      <c r="E62" s="100">
        <v>100</v>
      </c>
      <c r="F62" s="101">
        <f>+[1]ведомственная!G58</f>
        <v>379.53300000000002</v>
      </c>
      <c r="G62" s="101">
        <v>379.53300000000002</v>
      </c>
      <c r="H62" s="101">
        <v>392.553</v>
      </c>
      <c r="I62" s="2">
        <f t="shared" si="0"/>
        <v>1151.6190000000001</v>
      </c>
    </row>
    <row r="63" spans="1:9" ht="90.75" thickBot="1">
      <c r="A63" s="120" t="s">
        <v>76</v>
      </c>
      <c r="B63" s="99" t="s">
        <v>11</v>
      </c>
      <c r="C63" s="99" t="s">
        <v>73</v>
      </c>
      <c r="D63" s="121" t="s">
        <v>75</v>
      </c>
      <c r="E63" s="100">
        <v>200</v>
      </c>
      <c r="F63" s="101">
        <f>+[1]ведомственная!G59</f>
        <v>1.5</v>
      </c>
      <c r="G63" s="101">
        <v>5.5</v>
      </c>
      <c r="H63" s="101">
        <v>8.3999999999999773</v>
      </c>
      <c r="I63" s="2">
        <f t="shared" si="0"/>
        <v>15.399999999999977</v>
      </c>
    </row>
    <row r="64" spans="1:9" ht="135.75" thickBot="1">
      <c r="A64" s="120" t="s">
        <v>77</v>
      </c>
      <c r="B64" s="99" t="s">
        <v>11</v>
      </c>
      <c r="C64" s="99" t="s">
        <v>73</v>
      </c>
      <c r="D64" s="121" t="s">
        <v>78</v>
      </c>
      <c r="E64" s="121">
        <v>100</v>
      </c>
      <c r="F64" s="72">
        <f>+[1]ведомственная!G60</f>
        <v>391.12079999999997</v>
      </c>
      <c r="G64" s="72">
        <v>391.12079999999997</v>
      </c>
      <c r="H64" s="72">
        <v>404.14079999999996</v>
      </c>
      <c r="I64" s="2">
        <f t="shared" si="0"/>
        <v>1186.3824</v>
      </c>
    </row>
    <row r="65" spans="1:9" ht="105.75" thickBot="1">
      <c r="A65" s="120" t="s">
        <v>79</v>
      </c>
      <c r="B65" s="99" t="s">
        <v>11</v>
      </c>
      <c r="C65" s="99" t="s">
        <v>73</v>
      </c>
      <c r="D65" s="121" t="s">
        <v>78</v>
      </c>
      <c r="E65" s="121">
        <v>200</v>
      </c>
      <c r="F65" s="72">
        <f>+[1]ведомственная!G61</f>
        <v>26.399999999999977</v>
      </c>
      <c r="G65" s="72">
        <v>38.899999999999977</v>
      </c>
      <c r="H65" s="72">
        <v>73.899999999999977</v>
      </c>
      <c r="I65" s="2">
        <f t="shared" si="0"/>
        <v>139.19999999999993</v>
      </c>
    </row>
    <row r="66" spans="1:9" ht="135.75" thickBot="1">
      <c r="A66" s="120" t="s">
        <v>80</v>
      </c>
      <c r="B66" s="99" t="s">
        <v>11</v>
      </c>
      <c r="C66" s="99" t="s">
        <v>73</v>
      </c>
      <c r="D66" s="121" t="s">
        <v>81</v>
      </c>
      <c r="E66" s="121">
        <v>100</v>
      </c>
      <c r="F66" s="72">
        <f>+[1]ведомственная!G62</f>
        <v>386.17320000000001</v>
      </c>
      <c r="G66" s="72">
        <v>386.17320000000001</v>
      </c>
      <c r="H66" s="72">
        <v>399.19320000000005</v>
      </c>
      <c r="I66" s="2">
        <f t="shared" si="0"/>
        <v>1171.5396000000001</v>
      </c>
    </row>
    <row r="67" spans="1:9" ht="105.75" thickBot="1">
      <c r="A67" s="120" t="s">
        <v>82</v>
      </c>
      <c r="B67" s="99" t="s">
        <v>11</v>
      </c>
      <c r="C67" s="99" t="s">
        <v>73</v>
      </c>
      <c r="D67" s="121" t="s">
        <v>81</v>
      </c>
      <c r="E67" s="121">
        <v>200</v>
      </c>
      <c r="F67" s="72">
        <f>+[1]ведомственная!G63</f>
        <v>27.800000000000011</v>
      </c>
      <c r="G67" s="72">
        <v>32.800000000000011</v>
      </c>
      <c r="H67" s="72">
        <v>34.800000000000011</v>
      </c>
      <c r="I67" s="2">
        <f t="shared" si="0"/>
        <v>95.400000000000034</v>
      </c>
    </row>
    <row r="68" spans="1:9" ht="75.75" thickBot="1">
      <c r="A68" s="120" t="s">
        <v>443</v>
      </c>
      <c r="B68" s="99" t="s">
        <v>11</v>
      </c>
      <c r="C68" s="99" t="s">
        <v>73</v>
      </c>
      <c r="D68" s="121"/>
      <c r="E68" s="121">
        <v>200</v>
      </c>
      <c r="F68" s="72">
        <f>[1]программы!G29</f>
        <v>464.2</v>
      </c>
      <c r="G68" s="72">
        <v>0</v>
      </c>
      <c r="H68" s="72">
        <v>0</v>
      </c>
      <c r="I68" s="2"/>
    </row>
    <row r="69" spans="1:9" ht="15.75" thickBot="1">
      <c r="A69" s="126" t="s">
        <v>16</v>
      </c>
      <c r="B69" s="106" t="s">
        <v>11</v>
      </c>
      <c r="C69" s="106" t="s">
        <v>73</v>
      </c>
      <c r="D69" s="106" t="s">
        <v>17</v>
      </c>
      <c r="E69" s="106"/>
      <c r="F69" s="107">
        <f>+F70</f>
        <v>12828.2562</v>
      </c>
      <c r="G69" s="107">
        <v>11159.556200000001</v>
      </c>
      <c r="H69" s="107">
        <v>12443.117604999998</v>
      </c>
      <c r="I69" s="2">
        <f t="shared" si="0"/>
        <v>36430.930005000002</v>
      </c>
    </row>
    <row r="70" spans="1:9" ht="30.75" thickBot="1">
      <c r="A70" s="128" t="s">
        <v>68</v>
      </c>
      <c r="B70" s="96" t="s">
        <v>11</v>
      </c>
      <c r="C70" s="96" t="s">
        <v>73</v>
      </c>
      <c r="D70" s="96" t="s">
        <v>69</v>
      </c>
      <c r="E70" s="96"/>
      <c r="F70" s="108">
        <f>+F71+F72+F73</f>
        <v>12828.2562</v>
      </c>
      <c r="G70" s="108">
        <v>11159.556200000001</v>
      </c>
      <c r="H70" s="108">
        <v>12443.117604999998</v>
      </c>
      <c r="I70" s="2">
        <f t="shared" si="0"/>
        <v>36430.930005000002</v>
      </c>
    </row>
    <row r="71" spans="1:9" ht="105.75" thickBot="1">
      <c r="A71" s="120" t="s">
        <v>83</v>
      </c>
      <c r="B71" s="99" t="s">
        <v>11</v>
      </c>
      <c r="C71" s="99" t="s">
        <v>73</v>
      </c>
      <c r="D71" s="121" t="s">
        <v>84</v>
      </c>
      <c r="E71" s="121">
        <v>100</v>
      </c>
      <c r="F71" s="72">
        <f>+[1]ведомственная!G255</f>
        <v>8611.2561999999998</v>
      </c>
      <c r="G71" s="72">
        <v>8610.2561999999998</v>
      </c>
      <c r="H71" s="72">
        <v>8825.5126049999981</v>
      </c>
      <c r="I71" s="2">
        <f t="shared" si="0"/>
        <v>26047.025004999996</v>
      </c>
    </row>
    <row r="72" spans="1:9" ht="75.75" thickBot="1">
      <c r="A72" s="120" t="s">
        <v>85</v>
      </c>
      <c r="B72" s="99" t="s">
        <v>11</v>
      </c>
      <c r="C72" s="99" t="s">
        <v>73</v>
      </c>
      <c r="D72" s="121" t="s">
        <v>84</v>
      </c>
      <c r="E72" s="121">
        <v>200</v>
      </c>
      <c r="F72" s="72">
        <f>+[1]ведомственная!G256</f>
        <v>4124.5</v>
      </c>
      <c r="G72" s="72">
        <v>2466.8000000000011</v>
      </c>
      <c r="H72" s="72">
        <v>3535.1049999999996</v>
      </c>
      <c r="I72" s="2">
        <f t="shared" si="0"/>
        <v>10126.405000000001</v>
      </c>
    </row>
    <row r="73" spans="1:9" ht="60.75" thickBot="1">
      <c r="A73" s="120" t="s">
        <v>86</v>
      </c>
      <c r="B73" s="99" t="s">
        <v>11</v>
      </c>
      <c r="C73" s="99" t="s">
        <v>73</v>
      </c>
      <c r="D73" s="121" t="s">
        <v>84</v>
      </c>
      <c r="E73" s="121">
        <v>800</v>
      </c>
      <c r="F73" s="72">
        <f>+[1]ведомственная!G257</f>
        <v>92.5</v>
      </c>
      <c r="G73" s="72">
        <v>82.5</v>
      </c>
      <c r="H73" s="72">
        <v>82.5</v>
      </c>
      <c r="I73" s="2">
        <f t="shared" si="0"/>
        <v>257.5</v>
      </c>
    </row>
    <row r="74" spans="1:9" ht="30.75" thickBot="1">
      <c r="A74" s="124" t="s">
        <v>87</v>
      </c>
      <c r="B74" s="89" t="s">
        <v>11</v>
      </c>
      <c r="C74" s="89" t="s">
        <v>73</v>
      </c>
      <c r="D74" s="89" t="s">
        <v>88</v>
      </c>
      <c r="E74" s="89"/>
      <c r="F74" s="136">
        <f>+F75</f>
        <v>1270.4639999999999</v>
      </c>
      <c r="G74" s="136">
        <v>1273.9639999999999</v>
      </c>
      <c r="H74" s="136">
        <v>1332.9939999999999</v>
      </c>
      <c r="I74" s="2">
        <f t="shared" si="0"/>
        <v>3877.4219999999996</v>
      </c>
    </row>
    <row r="75" spans="1:9" ht="30.75" thickBot="1">
      <c r="A75" s="126" t="s">
        <v>89</v>
      </c>
      <c r="B75" s="106" t="s">
        <v>11</v>
      </c>
      <c r="C75" s="106" t="s">
        <v>73</v>
      </c>
      <c r="D75" s="106" t="s">
        <v>90</v>
      </c>
      <c r="E75" s="106"/>
      <c r="F75" s="131">
        <f>+F76</f>
        <v>1270.4639999999999</v>
      </c>
      <c r="G75" s="131">
        <v>1273.9639999999999</v>
      </c>
      <c r="H75" s="131">
        <v>1332.9939999999999</v>
      </c>
      <c r="I75" s="2">
        <f t="shared" si="0"/>
        <v>3877.4219999999996</v>
      </c>
    </row>
    <row r="76" spans="1:9" ht="30.75" thickBot="1">
      <c r="A76" s="128" t="s">
        <v>91</v>
      </c>
      <c r="B76" s="96" t="s">
        <v>11</v>
      </c>
      <c r="C76" s="96" t="s">
        <v>73</v>
      </c>
      <c r="D76" s="96" t="s">
        <v>92</v>
      </c>
      <c r="E76" s="96"/>
      <c r="F76" s="135">
        <f>+F77+F78</f>
        <v>1270.4639999999999</v>
      </c>
      <c r="G76" s="135">
        <v>1273.9639999999999</v>
      </c>
      <c r="H76" s="135">
        <v>1332.9939999999999</v>
      </c>
      <c r="I76" s="2">
        <f t="shared" si="0"/>
        <v>3877.4219999999996</v>
      </c>
    </row>
    <row r="77" spans="1:9" ht="150.75" thickBot="1">
      <c r="A77" s="120" t="s">
        <v>93</v>
      </c>
      <c r="B77" s="99" t="s">
        <v>11</v>
      </c>
      <c r="C77" s="99" t="s">
        <v>73</v>
      </c>
      <c r="D77" s="121" t="s">
        <v>94</v>
      </c>
      <c r="E77" s="121">
        <v>100</v>
      </c>
      <c r="F77" s="137">
        <f>+[1]ведомственная!G142</f>
        <v>1018.164</v>
      </c>
      <c r="G77" s="137">
        <v>1018.164</v>
      </c>
      <c r="H77" s="137">
        <v>1037.694</v>
      </c>
      <c r="I77" s="2">
        <f t="shared" si="0"/>
        <v>3074.0219999999999</v>
      </c>
    </row>
    <row r="78" spans="1:9" ht="120.75" thickBot="1">
      <c r="A78" s="120" t="s">
        <v>95</v>
      </c>
      <c r="B78" s="99" t="s">
        <v>11</v>
      </c>
      <c r="C78" s="99" t="s">
        <v>73</v>
      </c>
      <c r="D78" s="121" t="s">
        <v>94</v>
      </c>
      <c r="E78" s="121">
        <v>200</v>
      </c>
      <c r="F78" s="137">
        <f>+[1]ведомственная!G143</f>
        <v>252.29999999999995</v>
      </c>
      <c r="G78" s="137">
        <v>255.79999999999995</v>
      </c>
      <c r="H78" s="137">
        <v>295.29999999999995</v>
      </c>
      <c r="I78" s="2">
        <f t="shared" ref="I78:I141" si="1">F78+G78+H78</f>
        <v>803.39999999999986</v>
      </c>
    </row>
    <row r="79" spans="1:9" ht="30.75" thickBot="1">
      <c r="A79" s="124" t="s">
        <v>50</v>
      </c>
      <c r="B79" s="89" t="s">
        <v>11</v>
      </c>
      <c r="C79" s="89" t="s">
        <v>73</v>
      </c>
      <c r="D79" s="89" t="s">
        <v>51</v>
      </c>
      <c r="E79" s="89"/>
      <c r="F79" s="136">
        <f>+F80</f>
        <v>3000</v>
      </c>
      <c r="G79" s="136">
        <v>500</v>
      </c>
      <c r="H79" s="136">
        <v>500</v>
      </c>
      <c r="I79" s="2">
        <f t="shared" si="1"/>
        <v>4000</v>
      </c>
    </row>
    <row r="80" spans="1:9" ht="30.75" thickBot="1">
      <c r="A80" s="126" t="s">
        <v>96</v>
      </c>
      <c r="B80" s="106" t="s">
        <v>11</v>
      </c>
      <c r="C80" s="106" t="s">
        <v>73</v>
      </c>
      <c r="D80" s="106" t="s">
        <v>97</v>
      </c>
      <c r="E80" s="106"/>
      <c r="F80" s="131">
        <f>+F81</f>
        <v>3000</v>
      </c>
      <c r="G80" s="131">
        <v>500</v>
      </c>
      <c r="H80" s="131">
        <v>500</v>
      </c>
      <c r="I80" s="2">
        <f t="shared" si="1"/>
        <v>4000</v>
      </c>
    </row>
    <row r="81" spans="1:11" ht="30.75" thickBot="1">
      <c r="A81" s="128" t="s">
        <v>98</v>
      </c>
      <c r="B81" s="96" t="s">
        <v>11</v>
      </c>
      <c r="C81" s="96" t="s">
        <v>73</v>
      </c>
      <c r="D81" s="96" t="s">
        <v>99</v>
      </c>
      <c r="E81" s="96"/>
      <c r="F81" s="135">
        <f>+F82</f>
        <v>3000</v>
      </c>
      <c r="G81" s="135">
        <v>500</v>
      </c>
      <c r="H81" s="135">
        <v>500</v>
      </c>
      <c r="I81" s="2">
        <f t="shared" si="1"/>
        <v>4000</v>
      </c>
    </row>
    <row r="82" spans="1:11" ht="75.75" thickBot="1">
      <c r="A82" s="120" t="s">
        <v>100</v>
      </c>
      <c r="B82" s="99" t="s">
        <v>11</v>
      </c>
      <c r="C82" s="99" t="s">
        <v>73</v>
      </c>
      <c r="D82" s="121" t="s">
        <v>101</v>
      </c>
      <c r="E82" s="121">
        <v>800</v>
      </c>
      <c r="F82" s="138">
        <f>+[1]ведомственная!G345</f>
        <v>3000</v>
      </c>
      <c r="G82" s="138">
        <v>500</v>
      </c>
      <c r="H82" s="138">
        <v>500</v>
      </c>
      <c r="I82" s="2">
        <f t="shared" si="1"/>
        <v>4000</v>
      </c>
    </row>
    <row r="83" spans="1:11" ht="45.75" thickBot="1">
      <c r="A83" s="124" t="s">
        <v>102</v>
      </c>
      <c r="B83" s="89" t="s">
        <v>11</v>
      </c>
      <c r="C83" s="89" t="s">
        <v>73</v>
      </c>
      <c r="D83" s="89" t="s">
        <v>103</v>
      </c>
      <c r="E83" s="89"/>
      <c r="F83" s="125">
        <f>+F84+F87</f>
        <v>893.6232</v>
      </c>
      <c r="G83" s="125">
        <v>808.22320000000002</v>
      </c>
      <c r="H83" s="125">
        <v>830.54989599999999</v>
      </c>
      <c r="I83" s="2">
        <f t="shared" si="1"/>
        <v>2532.3962959999999</v>
      </c>
    </row>
    <row r="84" spans="1:11" ht="30.75" thickBot="1">
      <c r="A84" s="126" t="s">
        <v>104</v>
      </c>
      <c r="B84" s="106" t="s">
        <v>11</v>
      </c>
      <c r="C84" s="106" t="s">
        <v>73</v>
      </c>
      <c r="D84" s="106" t="s">
        <v>105</v>
      </c>
      <c r="E84" s="106"/>
      <c r="F84" s="131">
        <f>+F85</f>
        <v>50</v>
      </c>
      <c r="G84" s="131">
        <v>0</v>
      </c>
      <c r="H84" s="131">
        <v>0</v>
      </c>
      <c r="I84" s="2">
        <f t="shared" si="1"/>
        <v>50</v>
      </c>
    </row>
    <row r="85" spans="1:11" ht="30.75" thickBot="1">
      <c r="A85" s="128" t="s">
        <v>106</v>
      </c>
      <c r="B85" s="96" t="s">
        <v>11</v>
      </c>
      <c r="C85" s="96" t="s">
        <v>73</v>
      </c>
      <c r="D85" s="96" t="s">
        <v>107</v>
      </c>
      <c r="E85" s="96"/>
      <c r="F85" s="135">
        <f>+F86</f>
        <v>50</v>
      </c>
      <c r="G85" s="135">
        <v>0</v>
      </c>
      <c r="H85" s="135">
        <v>0</v>
      </c>
      <c r="I85" s="2">
        <f t="shared" si="1"/>
        <v>50</v>
      </c>
    </row>
    <row r="86" spans="1:11" ht="105.75" thickBot="1">
      <c r="A86" s="120" t="s">
        <v>108</v>
      </c>
      <c r="B86" s="99" t="s">
        <v>11</v>
      </c>
      <c r="C86" s="99" t="s">
        <v>73</v>
      </c>
      <c r="D86" s="121" t="s">
        <v>109</v>
      </c>
      <c r="E86" s="121">
        <v>200</v>
      </c>
      <c r="F86" s="72">
        <f>+[1]ведомственная!G261</f>
        <v>50</v>
      </c>
      <c r="G86" s="72">
        <v>0</v>
      </c>
      <c r="H86" s="72">
        <v>0</v>
      </c>
      <c r="I86" s="2">
        <f t="shared" si="1"/>
        <v>50</v>
      </c>
    </row>
    <row r="87" spans="1:11" ht="15.75" thickBot="1">
      <c r="A87" s="126" t="s">
        <v>52</v>
      </c>
      <c r="B87" s="106" t="s">
        <v>11</v>
      </c>
      <c r="C87" s="106" t="s">
        <v>73</v>
      </c>
      <c r="D87" s="139" t="s">
        <v>110</v>
      </c>
      <c r="E87" s="139"/>
      <c r="F87" s="127">
        <f>+F88</f>
        <v>843.6232</v>
      </c>
      <c r="G87" s="127">
        <v>808.22320000000002</v>
      </c>
      <c r="H87" s="127">
        <v>830.54989599999999</v>
      </c>
      <c r="I87" s="2">
        <f t="shared" si="1"/>
        <v>2482.3962959999999</v>
      </c>
    </row>
    <row r="88" spans="1:11" ht="30.75" thickBot="1">
      <c r="A88" s="128" t="s">
        <v>111</v>
      </c>
      <c r="B88" s="96" t="s">
        <v>11</v>
      </c>
      <c r="C88" s="96" t="s">
        <v>73</v>
      </c>
      <c r="D88" s="140" t="s">
        <v>112</v>
      </c>
      <c r="E88" s="140"/>
      <c r="F88" s="129">
        <f>+F89+F90</f>
        <v>843.6232</v>
      </c>
      <c r="G88" s="129">
        <v>808.22320000000002</v>
      </c>
      <c r="H88" s="129">
        <v>830.54989599999999</v>
      </c>
      <c r="I88" s="2">
        <f t="shared" si="1"/>
        <v>2482.3962959999999</v>
      </c>
    </row>
    <row r="89" spans="1:11" ht="90.75" thickBot="1">
      <c r="A89" s="120" t="s">
        <v>113</v>
      </c>
      <c r="B89" s="99" t="s">
        <v>11</v>
      </c>
      <c r="C89" s="99" t="s">
        <v>73</v>
      </c>
      <c r="D89" s="141" t="s">
        <v>114</v>
      </c>
      <c r="E89" s="141" t="s">
        <v>115</v>
      </c>
      <c r="F89" s="72">
        <f>+[1]ведомственная!G264</f>
        <v>35.4</v>
      </c>
      <c r="G89" s="72">
        <v>0</v>
      </c>
      <c r="H89" s="72">
        <v>0</v>
      </c>
      <c r="I89" s="2">
        <f t="shared" si="1"/>
        <v>35.4</v>
      </c>
    </row>
    <row r="90" spans="1:11" ht="105.75" thickBot="1">
      <c r="A90" s="120" t="s">
        <v>116</v>
      </c>
      <c r="B90" s="99" t="s">
        <v>11</v>
      </c>
      <c r="C90" s="99" t="s">
        <v>73</v>
      </c>
      <c r="D90" s="121" t="s">
        <v>114</v>
      </c>
      <c r="E90" s="121">
        <v>600</v>
      </c>
      <c r="F90" s="72">
        <f>+[1]ведомственная!G265</f>
        <v>808.22320000000002</v>
      </c>
      <c r="G90" s="72">
        <v>808.22320000000002</v>
      </c>
      <c r="H90" s="72">
        <v>830.54989599999999</v>
      </c>
      <c r="I90" s="2">
        <f t="shared" si="1"/>
        <v>2446.9962960000003</v>
      </c>
    </row>
    <row r="91" spans="1:11" ht="30" thickBot="1">
      <c r="A91" s="142" t="s">
        <v>117</v>
      </c>
      <c r="B91" s="143" t="s">
        <v>23</v>
      </c>
      <c r="C91" s="143"/>
      <c r="D91" s="89"/>
      <c r="E91" s="89"/>
      <c r="F91" s="144">
        <f>+F92</f>
        <v>2887.0068000000001</v>
      </c>
      <c r="G91" s="144">
        <v>2740.3220040000001</v>
      </c>
      <c r="H91" s="144">
        <v>2738.0194700000002</v>
      </c>
      <c r="I91" s="2">
        <f t="shared" si="1"/>
        <v>8365.3482739999999</v>
      </c>
      <c r="J91">
        <f>[1]Райбюджет!FZ14</f>
        <v>2887.0068000000001</v>
      </c>
      <c r="K91">
        <v>2887.0068000000001</v>
      </c>
    </row>
    <row r="92" spans="1:11" ht="30.75" thickBot="1">
      <c r="A92" s="84" t="s">
        <v>118</v>
      </c>
      <c r="B92" s="85" t="s">
        <v>23</v>
      </c>
      <c r="C92" s="85" t="s">
        <v>119</v>
      </c>
      <c r="D92" s="85"/>
      <c r="E92" s="85"/>
      <c r="F92" s="103">
        <f>+F93</f>
        <v>2887.0068000000001</v>
      </c>
      <c r="G92" s="103">
        <v>2740.3220040000001</v>
      </c>
      <c r="H92" s="103">
        <v>2738.0194700000002</v>
      </c>
      <c r="I92" s="2">
        <f t="shared" si="1"/>
        <v>8365.3482739999999</v>
      </c>
    </row>
    <row r="93" spans="1:11" ht="45.75" thickBot="1">
      <c r="A93" s="124" t="s">
        <v>120</v>
      </c>
      <c r="B93" s="89" t="s">
        <v>23</v>
      </c>
      <c r="C93" s="89" t="s">
        <v>119</v>
      </c>
      <c r="D93" s="89" t="s">
        <v>121</v>
      </c>
      <c r="E93" s="89"/>
      <c r="F93" s="104">
        <f>+F94+F96+F98</f>
        <v>2887.0068000000001</v>
      </c>
      <c r="G93" s="104">
        <v>2740.3220040000001</v>
      </c>
      <c r="H93" s="104">
        <v>2738.0194700000002</v>
      </c>
      <c r="I93" s="2">
        <f t="shared" si="1"/>
        <v>8365.3482739999999</v>
      </c>
    </row>
    <row r="94" spans="1:11" ht="30.75" thickBot="1">
      <c r="A94" s="95" t="s">
        <v>122</v>
      </c>
      <c r="B94" s="96" t="s">
        <v>23</v>
      </c>
      <c r="C94" s="96" t="s">
        <v>119</v>
      </c>
      <c r="D94" s="96" t="s">
        <v>123</v>
      </c>
      <c r="E94" s="96"/>
      <c r="F94" s="108">
        <f>+F95</f>
        <v>50</v>
      </c>
      <c r="G94" s="108">
        <v>0</v>
      </c>
      <c r="H94" s="108">
        <v>0</v>
      </c>
      <c r="I94" s="2">
        <f t="shared" si="1"/>
        <v>50</v>
      </c>
    </row>
    <row r="95" spans="1:11" ht="38.25" customHeight="1" thickBot="1">
      <c r="A95" s="109" t="s">
        <v>124</v>
      </c>
      <c r="B95" s="99" t="s">
        <v>23</v>
      </c>
      <c r="C95" s="99" t="s">
        <v>119</v>
      </c>
      <c r="D95" s="100" t="s">
        <v>125</v>
      </c>
      <c r="E95" s="100">
        <v>800</v>
      </c>
      <c r="F95" s="110">
        <f>+[1]ведомственная!G270</f>
        <v>50</v>
      </c>
      <c r="G95" s="110">
        <v>0</v>
      </c>
      <c r="H95" s="110">
        <v>0</v>
      </c>
      <c r="I95" s="2">
        <f t="shared" si="1"/>
        <v>50</v>
      </c>
    </row>
    <row r="96" spans="1:11" ht="113.25" hidden="1" customHeight="1" thickBot="1">
      <c r="A96" s="16" t="s">
        <v>126</v>
      </c>
      <c r="B96" s="17" t="s">
        <v>23</v>
      </c>
      <c r="C96" s="17" t="s">
        <v>119</v>
      </c>
      <c r="D96" s="30" t="s">
        <v>127</v>
      </c>
      <c r="E96" s="30"/>
      <c r="F96" s="26">
        <f>+F97</f>
        <v>0</v>
      </c>
      <c r="G96" s="26">
        <v>0</v>
      </c>
      <c r="H96" s="26">
        <v>0</v>
      </c>
      <c r="I96" s="2">
        <f t="shared" si="1"/>
        <v>0</v>
      </c>
    </row>
    <row r="97" spans="1:11" ht="113.25" hidden="1" thickBot="1">
      <c r="A97" s="27" t="s">
        <v>128</v>
      </c>
      <c r="B97" s="19" t="s">
        <v>23</v>
      </c>
      <c r="C97" s="19" t="s">
        <v>119</v>
      </c>
      <c r="D97" s="20" t="s">
        <v>129</v>
      </c>
      <c r="E97" s="20">
        <v>200</v>
      </c>
      <c r="F97" s="28">
        <f>+[1]ведомственная!G272</f>
        <v>0</v>
      </c>
      <c r="G97" s="28">
        <v>0</v>
      </c>
      <c r="H97" s="28">
        <v>0</v>
      </c>
      <c r="I97" s="2">
        <f t="shared" si="1"/>
        <v>0</v>
      </c>
    </row>
    <row r="98" spans="1:11" ht="30.75" thickBot="1">
      <c r="A98" s="95" t="s">
        <v>130</v>
      </c>
      <c r="B98" s="96" t="s">
        <v>23</v>
      </c>
      <c r="C98" s="96" t="s">
        <v>119</v>
      </c>
      <c r="D98" s="119" t="s">
        <v>131</v>
      </c>
      <c r="E98" s="119"/>
      <c r="F98" s="108">
        <f>+F99+F100+F101</f>
        <v>2837.0068000000001</v>
      </c>
      <c r="G98" s="108">
        <v>2740.3220040000001</v>
      </c>
      <c r="H98" s="108">
        <v>2738.0194700000002</v>
      </c>
      <c r="I98" s="2">
        <f t="shared" si="1"/>
        <v>8315.3482739999999</v>
      </c>
    </row>
    <row r="99" spans="1:11" ht="105.75" thickBot="1">
      <c r="A99" s="109" t="s">
        <v>132</v>
      </c>
      <c r="B99" s="99" t="s">
        <v>23</v>
      </c>
      <c r="C99" s="99" t="s">
        <v>119</v>
      </c>
      <c r="D99" s="100" t="s">
        <v>133</v>
      </c>
      <c r="E99" s="100">
        <v>100</v>
      </c>
      <c r="F99" s="110">
        <f>+[1]ведомственная!G274</f>
        <v>2666.5068000000001</v>
      </c>
      <c r="G99" s="110">
        <v>2740.3220040000001</v>
      </c>
      <c r="H99" s="110">
        <v>2727.0194700000002</v>
      </c>
      <c r="I99" s="2">
        <f t="shared" si="1"/>
        <v>8133.8482740000009</v>
      </c>
    </row>
    <row r="100" spans="1:11" ht="75.75" thickBot="1">
      <c r="A100" s="109" t="s">
        <v>134</v>
      </c>
      <c r="B100" s="99" t="s">
        <v>23</v>
      </c>
      <c r="C100" s="99" t="s">
        <v>119</v>
      </c>
      <c r="D100" s="100" t="s">
        <v>133</v>
      </c>
      <c r="E100" s="100">
        <v>200</v>
      </c>
      <c r="F100" s="110">
        <f>+[1]ведомственная!G275</f>
        <v>167.5</v>
      </c>
      <c r="G100" s="110">
        <v>0</v>
      </c>
      <c r="H100" s="110">
        <v>11</v>
      </c>
      <c r="I100" s="2">
        <f t="shared" si="1"/>
        <v>178.5</v>
      </c>
    </row>
    <row r="101" spans="1:11" ht="75.75" thickBot="1">
      <c r="A101" s="109" t="s">
        <v>135</v>
      </c>
      <c r="B101" s="99" t="s">
        <v>23</v>
      </c>
      <c r="C101" s="99" t="s">
        <v>119</v>
      </c>
      <c r="D101" s="100" t="s">
        <v>133</v>
      </c>
      <c r="E101" s="100">
        <v>800</v>
      </c>
      <c r="F101" s="110">
        <f>+[1]ведомственная!G276</f>
        <v>3</v>
      </c>
      <c r="G101" s="110">
        <v>0</v>
      </c>
      <c r="H101" s="110">
        <v>0</v>
      </c>
      <c r="I101" s="2">
        <f t="shared" si="1"/>
        <v>3</v>
      </c>
    </row>
    <row r="102" spans="1:11" ht="135.75" thickBot="1">
      <c r="A102" s="145" t="s">
        <v>136</v>
      </c>
      <c r="B102" s="146" t="s">
        <v>23</v>
      </c>
      <c r="C102" s="146" t="s">
        <v>119</v>
      </c>
      <c r="D102" s="147" t="s">
        <v>137</v>
      </c>
      <c r="E102" s="147">
        <v>100</v>
      </c>
      <c r="F102" s="148">
        <f>+[1]программы!G237</f>
        <v>2666.5068000000001</v>
      </c>
      <c r="G102" s="148">
        <v>2740.3220040000001</v>
      </c>
      <c r="H102" s="148">
        <v>2727.0194700000002</v>
      </c>
      <c r="I102" s="2">
        <f t="shared" si="1"/>
        <v>8133.8482740000009</v>
      </c>
    </row>
    <row r="103" spans="1:11" ht="15.75" thickBot="1">
      <c r="A103" s="142" t="s">
        <v>138</v>
      </c>
      <c r="B103" s="143" t="s">
        <v>32</v>
      </c>
      <c r="C103" s="143"/>
      <c r="D103" s="143"/>
      <c r="E103" s="89"/>
      <c r="F103" s="144">
        <f>+F109+F126+F137+F121+F104</f>
        <v>36919.248999999996</v>
      </c>
      <c r="G103" s="144">
        <v>37840.315999999999</v>
      </c>
      <c r="H103" s="144">
        <v>39047.047224999995</v>
      </c>
      <c r="I103" s="2">
        <f t="shared" si="1"/>
        <v>113806.61222499999</v>
      </c>
      <c r="J103">
        <f>[1]Райбюджет!FZ16</f>
        <v>36919.248999999996</v>
      </c>
      <c r="K103">
        <v>36919.248999999996</v>
      </c>
    </row>
    <row r="104" spans="1:11" ht="15.75" thickBot="1">
      <c r="A104" s="84" t="s">
        <v>139</v>
      </c>
      <c r="B104" s="85" t="s">
        <v>32</v>
      </c>
      <c r="C104" s="85" t="s">
        <v>11</v>
      </c>
      <c r="D104" s="86"/>
      <c r="E104" s="85"/>
      <c r="F104" s="103">
        <f>F105</f>
        <v>74.7</v>
      </c>
      <c r="G104" s="103">
        <v>74.7</v>
      </c>
      <c r="H104" s="103">
        <v>74.7</v>
      </c>
      <c r="I104" s="2">
        <f t="shared" si="1"/>
        <v>224.10000000000002</v>
      </c>
    </row>
    <row r="105" spans="1:11" ht="30.75" thickBot="1">
      <c r="A105" s="124" t="s">
        <v>140</v>
      </c>
      <c r="B105" s="89" t="s">
        <v>32</v>
      </c>
      <c r="C105" s="89" t="s">
        <v>11</v>
      </c>
      <c r="D105" s="89" t="s">
        <v>141</v>
      </c>
      <c r="E105" s="89"/>
      <c r="F105" s="104">
        <f>F106</f>
        <v>74.7</v>
      </c>
      <c r="G105" s="104">
        <v>74.7</v>
      </c>
      <c r="H105" s="104">
        <v>74.7</v>
      </c>
      <c r="I105" s="2">
        <f t="shared" si="1"/>
        <v>224.10000000000002</v>
      </c>
    </row>
    <row r="106" spans="1:11" ht="30.75" thickBot="1">
      <c r="A106" s="105" t="s">
        <v>142</v>
      </c>
      <c r="B106" s="106" t="s">
        <v>32</v>
      </c>
      <c r="C106" s="106" t="s">
        <v>11</v>
      </c>
      <c r="D106" s="106" t="s">
        <v>143</v>
      </c>
      <c r="E106" s="106"/>
      <c r="F106" s="107">
        <f>F107</f>
        <v>74.7</v>
      </c>
      <c r="G106" s="107">
        <v>74.7</v>
      </c>
      <c r="H106" s="107">
        <v>74.7</v>
      </c>
      <c r="I106" s="2">
        <f t="shared" si="1"/>
        <v>224.10000000000002</v>
      </c>
    </row>
    <row r="107" spans="1:11" ht="30.75" thickBot="1">
      <c r="A107" s="95" t="s">
        <v>144</v>
      </c>
      <c r="B107" s="96" t="s">
        <v>32</v>
      </c>
      <c r="C107" s="96" t="s">
        <v>11</v>
      </c>
      <c r="D107" s="96" t="s">
        <v>145</v>
      </c>
      <c r="E107" s="96"/>
      <c r="F107" s="108">
        <f>F108</f>
        <v>74.7</v>
      </c>
      <c r="G107" s="108">
        <v>74.7</v>
      </c>
      <c r="H107" s="108">
        <v>74.7</v>
      </c>
      <c r="I107" s="2">
        <f t="shared" si="1"/>
        <v>224.10000000000002</v>
      </c>
    </row>
    <row r="108" spans="1:11" ht="105.75" thickBot="1">
      <c r="A108" s="149" t="s">
        <v>146</v>
      </c>
      <c r="B108" s="150" t="s">
        <v>32</v>
      </c>
      <c r="C108" s="150" t="s">
        <v>11</v>
      </c>
      <c r="D108" s="150" t="s">
        <v>147</v>
      </c>
      <c r="E108" s="150" t="s">
        <v>115</v>
      </c>
      <c r="F108" s="151">
        <f>[1]ведомственная!G70</f>
        <v>74.7</v>
      </c>
      <c r="G108" s="151">
        <v>74.7</v>
      </c>
      <c r="H108" s="151">
        <v>74.7</v>
      </c>
      <c r="I108" s="2">
        <f t="shared" si="1"/>
        <v>224.10000000000002</v>
      </c>
    </row>
    <row r="109" spans="1:11" ht="15.75" thickBot="1">
      <c r="A109" s="84" t="s">
        <v>148</v>
      </c>
      <c r="B109" s="85" t="s">
        <v>32</v>
      </c>
      <c r="C109" s="85" t="s">
        <v>43</v>
      </c>
      <c r="D109" s="86"/>
      <c r="E109" s="85"/>
      <c r="F109" s="103">
        <f>+F110</f>
        <v>6676.549</v>
      </c>
      <c r="G109" s="103">
        <v>6646.616</v>
      </c>
      <c r="H109" s="103">
        <v>6563.3472249999995</v>
      </c>
      <c r="I109" s="2">
        <f t="shared" si="1"/>
        <v>19886.512224999999</v>
      </c>
    </row>
    <row r="110" spans="1:11" ht="45.75" thickBot="1">
      <c r="A110" s="124" t="s">
        <v>102</v>
      </c>
      <c r="B110" s="89" t="s">
        <v>32</v>
      </c>
      <c r="C110" s="89" t="s">
        <v>43</v>
      </c>
      <c r="D110" s="89" t="s">
        <v>103</v>
      </c>
      <c r="E110" s="89"/>
      <c r="F110" s="104">
        <f>+F111+F114</f>
        <v>6676.549</v>
      </c>
      <c r="G110" s="104">
        <v>6646.616</v>
      </c>
      <c r="H110" s="104">
        <v>6563.3472249999995</v>
      </c>
      <c r="I110" s="2">
        <f t="shared" si="1"/>
        <v>19886.512224999999</v>
      </c>
    </row>
    <row r="111" spans="1:11" ht="30.75" thickBot="1">
      <c r="A111" s="105" t="s">
        <v>149</v>
      </c>
      <c r="B111" s="106" t="s">
        <v>32</v>
      </c>
      <c r="C111" s="106" t="s">
        <v>43</v>
      </c>
      <c r="D111" s="106" t="s">
        <v>150</v>
      </c>
      <c r="E111" s="106"/>
      <c r="F111" s="107">
        <f>+F112</f>
        <v>596.20000000000005</v>
      </c>
      <c r="G111" s="107">
        <v>697.1</v>
      </c>
      <c r="H111" s="107">
        <v>460.1</v>
      </c>
      <c r="I111" s="2">
        <f t="shared" si="1"/>
        <v>1753.4</v>
      </c>
    </row>
    <row r="112" spans="1:11" ht="15.75" thickBot="1">
      <c r="A112" s="95" t="s">
        <v>151</v>
      </c>
      <c r="B112" s="96" t="s">
        <v>32</v>
      </c>
      <c r="C112" s="96" t="s">
        <v>43</v>
      </c>
      <c r="D112" s="96" t="s">
        <v>152</v>
      </c>
      <c r="E112" s="96"/>
      <c r="F112" s="108">
        <f>+F113</f>
        <v>596.20000000000005</v>
      </c>
      <c r="G112" s="108">
        <v>697.1</v>
      </c>
      <c r="H112" s="108">
        <v>460.1</v>
      </c>
      <c r="I112" s="2">
        <f t="shared" si="1"/>
        <v>1753.4</v>
      </c>
    </row>
    <row r="113" spans="1:9" ht="105.75" thickBot="1">
      <c r="A113" s="149" t="s">
        <v>153</v>
      </c>
      <c r="B113" s="150" t="s">
        <v>32</v>
      </c>
      <c r="C113" s="150" t="s">
        <v>43</v>
      </c>
      <c r="D113" s="150" t="s">
        <v>154</v>
      </c>
      <c r="E113" s="150" t="s">
        <v>155</v>
      </c>
      <c r="F113" s="151">
        <f>+[1]ведомственная!G282</f>
        <v>596.20000000000005</v>
      </c>
      <c r="G113" s="151">
        <v>697.1</v>
      </c>
      <c r="H113" s="151">
        <v>460.1</v>
      </c>
      <c r="I113" s="2">
        <f t="shared" si="1"/>
        <v>1753.4</v>
      </c>
    </row>
    <row r="114" spans="1:9" ht="15.75" thickBot="1">
      <c r="A114" s="105" t="s">
        <v>52</v>
      </c>
      <c r="B114" s="106" t="s">
        <v>32</v>
      </c>
      <c r="C114" s="106" t="s">
        <v>43</v>
      </c>
      <c r="D114" s="106" t="s">
        <v>110</v>
      </c>
      <c r="E114" s="106"/>
      <c r="F114" s="107">
        <f>+F115+F119</f>
        <v>6080.3490000000002</v>
      </c>
      <c r="G114" s="107">
        <v>5949.5159999999996</v>
      </c>
      <c r="H114" s="107">
        <v>6103.2472249999992</v>
      </c>
      <c r="I114" s="2">
        <f t="shared" si="1"/>
        <v>18133.112224999997</v>
      </c>
    </row>
    <row r="115" spans="1:9" ht="45.75" thickBot="1">
      <c r="A115" s="95" t="s">
        <v>156</v>
      </c>
      <c r="B115" s="96" t="s">
        <v>32</v>
      </c>
      <c r="C115" s="96" t="s">
        <v>43</v>
      </c>
      <c r="D115" s="96" t="s">
        <v>157</v>
      </c>
      <c r="E115" s="96"/>
      <c r="F115" s="108">
        <f>+F116+F117+F118</f>
        <v>3528.4489999999996</v>
      </c>
      <c r="G115" s="108">
        <v>3334.4489999999996</v>
      </c>
      <c r="H115" s="108">
        <v>3488.1802249999996</v>
      </c>
      <c r="I115" s="2">
        <f t="shared" si="1"/>
        <v>10351.078224999999</v>
      </c>
    </row>
    <row r="116" spans="1:9" ht="135.75" thickBot="1">
      <c r="A116" s="120" t="s">
        <v>158</v>
      </c>
      <c r="B116" s="99" t="s">
        <v>32</v>
      </c>
      <c r="C116" s="99" t="s">
        <v>43</v>
      </c>
      <c r="D116" s="121" t="s">
        <v>159</v>
      </c>
      <c r="E116" s="121">
        <v>100</v>
      </c>
      <c r="F116" s="72">
        <f>+[1]ведомственная!G285</f>
        <v>3197.7489999999998</v>
      </c>
      <c r="G116" s="72">
        <v>3189.2489999999998</v>
      </c>
      <c r="H116" s="72">
        <v>3268.9802249999998</v>
      </c>
      <c r="I116" s="2">
        <f t="shared" si="1"/>
        <v>9655.9782249999989</v>
      </c>
    </row>
    <row r="117" spans="1:9" ht="169.5" customHeight="1" thickBot="1">
      <c r="A117" s="120" t="s">
        <v>160</v>
      </c>
      <c r="B117" s="99" t="s">
        <v>32</v>
      </c>
      <c r="C117" s="99" t="s">
        <v>43</v>
      </c>
      <c r="D117" s="121" t="s">
        <v>159</v>
      </c>
      <c r="E117" s="121">
        <v>200</v>
      </c>
      <c r="F117" s="72">
        <f>+[1]ведомственная!G286</f>
        <v>330.69999999999982</v>
      </c>
      <c r="G117" s="72">
        <v>145.19999999999982</v>
      </c>
      <c r="H117" s="72">
        <v>219.19999999999982</v>
      </c>
      <c r="I117" s="2">
        <f t="shared" si="1"/>
        <v>695.09999999999945</v>
      </c>
    </row>
    <row r="118" spans="1:9" ht="169.5" hidden="1" thickBot="1">
      <c r="A118" s="31" t="s">
        <v>161</v>
      </c>
      <c r="B118" s="19" t="s">
        <v>32</v>
      </c>
      <c r="C118" s="19" t="s">
        <v>43</v>
      </c>
      <c r="D118" s="32" t="s">
        <v>159</v>
      </c>
      <c r="E118" s="32">
        <v>800</v>
      </c>
      <c r="F118" s="45">
        <f>+[1]ведомственная!G287</f>
        <v>0</v>
      </c>
      <c r="G118" s="45">
        <v>0</v>
      </c>
      <c r="H118" s="45">
        <v>0</v>
      </c>
      <c r="I118" s="2">
        <f t="shared" si="1"/>
        <v>0</v>
      </c>
    </row>
    <row r="119" spans="1:9" ht="30.75" thickBot="1">
      <c r="A119" s="128" t="s">
        <v>162</v>
      </c>
      <c r="B119" s="96" t="s">
        <v>32</v>
      </c>
      <c r="C119" s="96" t="s">
        <v>43</v>
      </c>
      <c r="D119" s="140" t="s">
        <v>163</v>
      </c>
      <c r="E119" s="140"/>
      <c r="F119" s="129">
        <f>+F120</f>
        <v>2551.9</v>
      </c>
      <c r="G119" s="129">
        <v>2615.067</v>
      </c>
      <c r="H119" s="129">
        <v>2615.067</v>
      </c>
      <c r="I119" s="2">
        <f t="shared" si="1"/>
        <v>7782.0340000000006</v>
      </c>
    </row>
    <row r="120" spans="1:9" ht="105.75" thickBot="1">
      <c r="A120" s="120" t="s">
        <v>164</v>
      </c>
      <c r="B120" s="99" t="s">
        <v>32</v>
      </c>
      <c r="C120" s="99" t="s">
        <v>43</v>
      </c>
      <c r="D120" s="121" t="s">
        <v>165</v>
      </c>
      <c r="E120" s="121">
        <v>600</v>
      </c>
      <c r="F120" s="72">
        <f>+[1]ведомственная!G289</f>
        <v>2551.9</v>
      </c>
      <c r="G120" s="72">
        <v>2615.067</v>
      </c>
      <c r="H120" s="72">
        <v>2615.067</v>
      </c>
      <c r="I120" s="2">
        <f t="shared" si="1"/>
        <v>7782.0340000000006</v>
      </c>
    </row>
    <row r="121" spans="1:9" ht="19.5" hidden="1" thickBot="1">
      <c r="A121" s="9" t="s">
        <v>166</v>
      </c>
      <c r="B121" s="10" t="s">
        <v>32</v>
      </c>
      <c r="C121" s="10" t="s">
        <v>167</v>
      </c>
      <c r="D121" s="11"/>
      <c r="E121" s="10"/>
      <c r="F121" s="39">
        <f>+F122</f>
        <v>0</v>
      </c>
      <c r="G121" s="39">
        <v>0</v>
      </c>
      <c r="H121" s="39">
        <v>0</v>
      </c>
      <c r="I121" s="2">
        <f t="shared" si="1"/>
        <v>0</v>
      </c>
    </row>
    <row r="122" spans="1:9" ht="38.25" hidden="1" thickBot="1">
      <c r="A122" s="12" t="s">
        <v>168</v>
      </c>
      <c r="B122" s="13" t="s">
        <v>32</v>
      </c>
      <c r="C122" s="13" t="s">
        <v>167</v>
      </c>
      <c r="D122" s="13" t="s">
        <v>169</v>
      </c>
      <c r="E122" s="13"/>
      <c r="F122" s="52">
        <f>+F123</f>
        <v>0</v>
      </c>
      <c r="G122" s="52">
        <v>0</v>
      </c>
      <c r="H122" s="52">
        <v>0</v>
      </c>
      <c r="I122" s="2">
        <f t="shared" si="1"/>
        <v>0</v>
      </c>
    </row>
    <row r="123" spans="1:9" ht="57" hidden="1" thickBot="1">
      <c r="A123" s="23" t="s">
        <v>170</v>
      </c>
      <c r="B123" s="24" t="s">
        <v>32</v>
      </c>
      <c r="C123" s="24" t="s">
        <v>167</v>
      </c>
      <c r="D123" s="24" t="s">
        <v>171</v>
      </c>
      <c r="E123" s="24"/>
      <c r="F123" s="42">
        <f>+F124</f>
        <v>0</v>
      </c>
      <c r="G123" s="42">
        <v>0</v>
      </c>
      <c r="H123" s="42">
        <v>0</v>
      </c>
      <c r="I123" s="2">
        <f t="shared" si="1"/>
        <v>0</v>
      </c>
    </row>
    <row r="124" spans="1:9" ht="38.25" hidden="1" thickBot="1">
      <c r="A124" s="16" t="s">
        <v>172</v>
      </c>
      <c r="B124" s="17" t="s">
        <v>32</v>
      </c>
      <c r="C124" s="17" t="s">
        <v>167</v>
      </c>
      <c r="D124" s="17" t="s">
        <v>173</v>
      </c>
      <c r="E124" s="17"/>
      <c r="F124" s="43">
        <f>+F125</f>
        <v>0</v>
      </c>
      <c r="G124" s="43">
        <v>0</v>
      </c>
      <c r="H124" s="43">
        <v>0</v>
      </c>
      <c r="I124" s="2">
        <f t="shared" si="1"/>
        <v>0</v>
      </c>
    </row>
    <row r="125" spans="1:9" ht="132" hidden="1" thickBot="1">
      <c r="A125" s="31" t="s">
        <v>174</v>
      </c>
      <c r="B125" s="19" t="s">
        <v>32</v>
      </c>
      <c r="C125" s="19" t="s">
        <v>167</v>
      </c>
      <c r="D125" s="19" t="s">
        <v>175</v>
      </c>
      <c r="E125" s="51" t="s">
        <v>176</v>
      </c>
      <c r="F125" s="1">
        <f>+[1]ведомственная!G75</f>
        <v>0</v>
      </c>
      <c r="G125" s="1">
        <v>0</v>
      </c>
      <c r="H125" s="1">
        <v>0</v>
      </c>
      <c r="I125" s="2">
        <f t="shared" si="1"/>
        <v>0</v>
      </c>
    </row>
    <row r="126" spans="1:9" ht="15.75" thickBot="1">
      <c r="A126" s="84" t="s">
        <v>177</v>
      </c>
      <c r="B126" s="85" t="s">
        <v>32</v>
      </c>
      <c r="C126" s="85" t="s">
        <v>119</v>
      </c>
      <c r="D126" s="86"/>
      <c r="E126" s="85"/>
      <c r="F126" s="123">
        <f>+F127</f>
        <v>17693</v>
      </c>
      <c r="G126" s="123">
        <v>19294</v>
      </c>
      <c r="H126" s="123">
        <v>20084</v>
      </c>
      <c r="I126" s="2">
        <f t="shared" si="1"/>
        <v>57071</v>
      </c>
    </row>
    <row r="127" spans="1:9" ht="30.75" thickBot="1">
      <c r="A127" s="88" t="s">
        <v>168</v>
      </c>
      <c r="B127" s="89" t="s">
        <v>32</v>
      </c>
      <c r="C127" s="89" t="s">
        <v>119</v>
      </c>
      <c r="D127" s="89" t="s">
        <v>169</v>
      </c>
      <c r="E127" s="89"/>
      <c r="F127" s="125">
        <f>+F128</f>
        <v>17693</v>
      </c>
      <c r="G127" s="125">
        <v>19294</v>
      </c>
      <c r="H127" s="125">
        <v>20084</v>
      </c>
      <c r="I127" s="2">
        <f t="shared" si="1"/>
        <v>57071</v>
      </c>
    </row>
    <row r="128" spans="1:9" ht="30.75" thickBot="1">
      <c r="A128" s="105" t="s">
        <v>170</v>
      </c>
      <c r="B128" s="106" t="s">
        <v>32</v>
      </c>
      <c r="C128" s="106" t="s">
        <v>119</v>
      </c>
      <c r="D128" s="106" t="s">
        <v>171</v>
      </c>
      <c r="E128" s="106"/>
      <c r="F128" s="127">
        <f>+F131+F134+F129</f>
        <v>17693</v>
      </c>
      <c r="G128" s="127">
        <v>19294</v>
      </c>
      <c r="H128" s="127">
        <v>20084</v>
      </c>
      <c r="I128" s="2">
        <f t="shared" si="1"/>
        <v>57071</v>
      </c>
    </row>
    <row r="129" spans="1:9" ht="38.25" hidden="1" thickBot="1">
      <c r="A129" s="16" t="s">
        <v>178</v>
      </c>
      <c r="B129" s="17" t="s">
        <v>32</v>
      </c>
      <c r="C129" s="17" t="s">
        <v>119</v>
      </c>
      <c r="D129" s="17" t="s">
        <v>179</v>
      </c>
      <c r="E129" s="17"/>
      <c r="F129" s="43">
        <f>F130</f>
        <v>0</v>
      </c>
      <c r="G129" s="43">
        <v>0</v>
      </c>
      <c r="H129" s="43">
        <v>0</v>
      </c>
      <c r="I129" s="2">
        <f t="shared" si="1"/>
        <v>0</v>
      </c>
    </row>
    <row r="130" spans="1:9" ht="188.25" hidden="1" thickBot="1">
      <c r="A130" s="27" t="s">
        <v>180</v>
      </c>
      <c r="B130" s="19" t="s">
        <v>32</v>
      </c>
      <c r="C130" s="19" t="s">
        <v>119</v>
      </c>
      <c r="D130" s="20" t="s">
        <v>181</v>
      </c>
      <c r="E130" s="19" t="s">
        <v>115</v>
      </c>
      <c r="F130" s="28">
        <f>[1]ведомственная!G80</f>
        <v>0</v>
      </c>
      <c r="G130" s="28">
        <v>0</v>
      </c>
      <c r="H130" s="28">
        <v>0</v>
      </c>
      <c r="I130" s="2">
        <f t="shared" si="1"/>
        <v>0</v>
      </c>
    </row>
    <row r="131" spans="1:9" ht="30.75" thickBot="1">
      <c r="A131" s="95" t="s">
        <v>182</v>
      </c>
      <c r="B131" s="96" t="s">
        <v>32</v>
      </c>
      <c r="C131" s="96" t="s">
        <v>119</v>
      </c>
      <c r="D131" s="96" t="s">
        <v>183</v>
      </c>
      <c r="E131" s="96"/>
      <c r="F131" s="129">
        <f>+F132+F133</f>
        <v>14693</v>
      </c>
      <c r="G131" s="129">
        <v>19294</v>
      </c>
      <c r="H131" s="129">
        <v>20084</v>
      </c>
      <c r="I131" s="2">
        <f t="shared" si="1"/>
        <v>54071</v>
      </c>
    </row>
    <row r="132" spans="1:9" ht="75.75" thickBot="1">
      <c r="A132" s="109" t="s">
        <v>184</v>
      </c>
      <c r="B132" s="99" t="s">
        <v>32</v>
      </c>
      <c r="C132" s="99" t="s">
        <v>119</v>
      </c>
      <c r="D132" s="100" t="s">
        <v>185</v>
      </c>
      <c r="E132" s="99" t="s">
        <v>155</v>
      </c>
      <c r="F132" s="110">
        <f>+[1]ведомственная!G82</f>
        <v>14693</v>
      </c>
      <c r="G132" s="110">
        <v>19294</v>
      </c>
      <c r="H132" s="110">
        <v>20084</v>
      </c>
      <c r="I132" s="2">
        <f t="shared" si="1"/>
        <v>54071</v>
      </c>
    </row>
    <row r="133" spans="1:9" ht="132" hidden="1" thickBot="1">
      <c r="A133" s="27" t="s">
        <v>186</v>
      </c>
      <c r="B133" s="19" t="s">
        <v>32</v>
      </c>
      <c r="C133" s="19" t="s">
        <v>119</v>
      </c>
      <c r="D133" s="20" t="s">
        <v>187</v>
      </c>
      <c r="E133" s="19" t="s">
        <v>115</v>
      </c>
      <c r="F133" s="28">
        <f>+[1]ведомственная!G83</f>
        <v>0</v>
      </c>
      <c r="G133" s="28">
        <v>0</v>
      </c>
      <c r="H133" s="28">
        <v>0</v>
      </c>
      <c r="I133" s="2">
        <f t="shared" si="1"/>
        <v>0</v>
      </c>
    </row>
    <row r="134" spans="1:9" ht="132" customHeight="1" thickBot="1">
      <c r="A134" s="95" t="s">
        <v>188</v>
      </c>
      <c r="B134" s="96" t="s">
        <v>32</v>
      </c>
      <c r="C134" s="96" t="s">
        <v>119</v>
      </c>
      <c r="D134" s="96" t="s">
        <v>189</v>
      </c>
      <c r="E134" s="96"/>
      <c r="F134" s="129">
        <f>F135+F136</f>
        <v>3000</v>
      </c>
      <c r="G134" s="129">
        <v>0</v>
      </c>
      <c r="H134" s="129">
        <v>0</v>
      </c>
      <c r="I134" s="2">
        <f t="shared" si="1"/>
        <v>3000</v>
      </c>
    </row>
    <row r="135" spans="1:9" ht="132" hidden="1" thickBot="1">
      <c r="A135" s="27" t="s">
        <v>190</v>
      </c>
      <c r="B135" s="19" t="s">
        <v>32</v>
      </c>
      <c r="C135" s="19" t="s">
        <v>119</v>
      </c>
      <c r="D135" s="20" t="s">
        <v>191</v>
      </c>
      <c r="E135" s="19" t="s">
        <v>155</v>
      </c>
      <c r="F135" s="28">
        <f>+[1]ведомственная!G85</f>
        <v>0</v>
      </c>
      <c r="G135" s="28">
        <v>0</v>
      </c>
      <c r="H135" s="28">
        <v>0</v>
      </c>
      <c r="I135" s="2">
        <f t="shared" si="1"/>
        <v>0</v>
      </c>
    </row>
    <row r="136" spans="1:9" ht="60.75" thickBot="1">
      <c r="A136" s="109" t="s">
        <v>192</v>
      </c>
      <c r="B136" s="99" t="s">
        <v>32</v>
      </c>
      <c r="C136" s="99" t="s">
        <v>119</v>
      </c>
      <c r="D136" s="100" t="s">
        <v>191</v>
      </c>
      <c r="E136" s="99" t="s">
        <v>115</v>
      </c>
      <c r="F136" s="110">
        <f>+[1]ведомственная!G86</f>
        <v>3000</v>
      </c>
      <c r="G136" s="110">
        <v>0</v>
      </c>
      <c r="H136" s="110">
        <v>0</v>
      </c>
      <c r="I136" s="2">
        <f t="shared" si="1"/>
        <v>3000</v>
      </c>
    </row>
    <row r="137" spans="1:9" ht="38.25" customHeight="1" thickBot="1">
      <c r="A137" s="84" t="s">
        <v>193</v>
      </c>
      <c r="B137" s="85" t="s">
        <v>32</v>
      </c>
      <c r="C137" s="85" t="s">
        <v>194</v>
      </c>
      <c r="D137" s="86"/>
      <c r="E137" s="85"/>
      <c r="F137" s="123">
        <f>+F138+F142+F146</f>
        <v>12475</v>
      </c>
      <c r="G137" s="123">
        <v>11825</v>
      </c>
      <c r="H137" s="123">
        <v>12325</v>
      </c>
      <c r="I137" s="2">
        <f t="shared" si="1"/>
        <v>36625</v>
      </c>
    </row>
    <row r="138" spans="1:9" ht="38.25" hidden="1" customHeight="1" thickBot="1">
      <c r="A138" s="12" t="s">
        <v>14</v>
      </c>
      <c r="B138" s="13" t="s">
        <v>32</v>
      </c>
      <c r="C138" s="13" t="s">
        <v>194</v>
      </c>
      <c r="D138" s="14" t="s">
        <v>15</v>
      </c>
      <c r="E138" s="13"/>
      <c r="F138" s="15">
        <f>+F139</f>
        <v>0</v>
      </c>
      <c r="G138" s="15">
        <v>0</v>
      </c>
      <c r="H138" s="15">
        <v>0</v>
      </c>
      <c r="I138" s="2">
        <f t="shared" si="1"/>
        <v>0</v>
      </c>
    </row>
    <row r="139" spans="1:9" ht="57" hidden="1" customHeight="1" thickBot="1">
      <c r="A139" s="35" t="s">
        <v>16</v>
      </c>
      <c r="B139" s="24" t="s">
        <v>32</v>
      </c>
      <c r="C139" s="24" t="s">
        <v>194</v>
      </c>
      <c r="D139" s="24" t="s">
        <v>17</v>
      </c>
      <c r="E139" s="24"/>
      <c r="F139" s="36">
        <f>+F140</f>
        <v>0</v>
      </c>
      <c r="G139" s="36">
        <v>0</v>
      </c>
      <c r="H139" s="36">
        <v>0</v>
      </c>
      <c r="I139" s="2">
        <f t="shared" si="1"/>
        <v>0</v>
      </c>
    </row>
    <row r="140" spans="1:9" ht="94.5" hidden="1" customHeight="1" thickBot="1">
      <c r="A140" s="44" t="s">
        <v>195</v>
      </c>
      <c r="B140" s="17" t="s">
        <v>32</v>
      </c>
      <c r="C140" s="17" t="s">
        <v>194</v>
      </c>
      <c r="D140" s="17" t="s">
        <v>196</v>
      </c>
      <c r="E140" s="17"/>
      <c r="F140" s="29">
        <f>+F141</f>
        <v>0</v>
      </c>
      <c r="G140" s="29">
        <v>0</v>
      </c>
      <c r="H140" s="29">
        <v>0</v>
      </c>
      <c r="I140" s="2">
        <f t="shared" si="1"/>
        <v>0</v>
      </c>
    </row>
    <row r="141" spans="1:9" ht="94.5" hidden="1" thickBot="1">
      <c r="A141" s="50" t="s">
        <v>197</v>
      </c>
      <c r="B141" s="51" t="s">
        <v>32</v>
      </c>
      <c r="C141" s="51" t="s">
        <v>194</v>
      </c>
      <c r="D141" s="32" t="s">
        <v>198</v>
      </c>
      <c r="E141" s="51" t="s">
        <v>115</v>
      </c>
      <c r="F141" s="46">
        <f>+[1]ведомственная!G91</f>
        <v>0</v>
      </c>
      <c r="G141" s="46">
        <v>0</v>
      </c>
      <c r="H141" s="46">
        <v>0</v>
      </c>
      <c r="I141" s="2">
        <f t="shared" si="1"/>
        <v>0</v>
      </c>
    </row>
    <row r="142" spans="1:9" ht="45.75" thickBot="1">
      <c r="A142" s="124" t="s">
        <v>102</v>
      </c>
      <c r="B142" s="89" t="s">
        <v>32</v>
      </c>
      <c r="C142" s="89" t="s">
        <v>194</v>
      </c>
      <c r="D142" s="89" t="s">
        <v>103</v>
      </c>
      <c r="E142" s="89"/>
      <c r="F142" s="125">
        <f>+F143</f>
        <v>650</v>
      </c>
      <c r="G142" s="125">
        <v>0</v>
      </c>
      <c r="H142" s="125">
        <v>500</v>
      </c>
      <c r="I142" s="2">
        <f t="shared" ref="I142:I217" si="2">F142+G142+H142</f>
        <v>1150</v>
      </c>
    </row>
    <row r="143" spans="1:9" ht="30.75" thickBot="1">
      <c r="A143" s="105" t="s">
        <v>104</v>
      </c>
      <c r="B143" s="106" t="s">
        <v>32</v>
      </c>
      <c r="C143" s="106" t="s">
        <v>194</v>
      </c>
      <c r="D143" s="106" t="s">
        <v>105</v>
      </c>
      <c r="E143" s="106"/>
      <c r="F143" s="127">
        <f>+F144</f>
        <v>650</v>
      </c>
      <c r="G143" s="127">
        <v>0</v>
      </c>
      <c r="H143" s="127">
        <v>500</v>
      </c>
      <c r="I143" s="2">
        <f t="shared" si="2"/>
        <v>1150</v>
      </c>
    </row>
    <row r="144" spans="1:9" ht="30.75" thickBot="1">
      <c r="A144" s="95" t="s">
        <v>106</v>
      </c>
      <c r="B144" s="96" t="s">
        <v>32</v>
      </c>
      <c r="C144" s="96" t="s">
        <v>194</v>
      </c>
      <c r="D144" s="96" t="s">
        <v>107</v>
      </c>
      <c r="E144" s="96"/>
      <c r="F144" s="129">
        <f>+F145</f>
        <v>650</v>
      </c>
      <c r="G144" s="129">
        <v>0</v>
      </c>
      <c r="H144" s="129">
        <v>500</v>
      </c>
      <c r="I144" s="2">
        <f t="shared" si="2"/>
        <v>1150</v>
      </c>
    </row>
    <row r="145" spans="1:11" ht="90.75" thickBot="1">
      <c r="A145" s="120" t="s">
        <v>199</v>
      </c>
      <c r="B145" s="99" t="s">
        <v>32</v>
      </c>
      <c r="C145" s="99" t="s">
        <v>194</v>
      </c>
      <c r="D145" s="100" t="s">
        <v>200</v>
      </c>
      <c r="E145" s="100">
        <v>200</v>
      </c>
      <c r="F145" s="110">
        <f>+[1]ведомственная!G294</f>
        <v>650</v>
      </c>
      <c r="G145" s="110">
        <v>0</v>
      </c>
      <c r="H145" s="110">
        <v>500</v>
      </c>
      <c r="I145" s="2">
        <f t="shared" si="2"/>
        <v>1150</v>
      </c>
    </row>
    <row r="146" spans="1:11" ht="75.75" customHeight="1" thickBot="1">
      <c r="A146" s="124" t="s">
        <v>140</v>
      </c>
      <c r="B146" s="89" t="s">
        <v>32</v>
      </c>
      <c r="C146" s="89" t="s">
        <v>194</v>
      </c>
      <c r="D146" s="89" t="s">
        <v>141</v>
      </c>
      <c r="E146" s="89"/>
      <c r="F146" s="125">
        <f>+F147+F149</f>
        <v>11825</v>
      </c>
      <c r="G146" s="125">
        <v>11825</v>
      </c>
      <c r="H146" s="125">
        <v>11825</v>
      </c>
      <c r="I146" s="2">
        <f t="shared" si="2"/>
        <v>35475</v>
      </c>
    </row>
    <row r="147" spans="1:11" ht="38.25" hidden="1" customHeight="1" thickBot="1">
      <c r="A147" s="35" t="s">
        <v>142</v>
      </c>
      <c r="B147" s="53" t="s">
        <v>32</v>
      </c>
      <c r="C147" s="53" t="s">
        <v>194</v>
      </c>
      <c r="D147" s="24" t="s">
        <v>143</v>
      </c>
      <c r="E147" s="47"/>
      <c r="F147" s="42">
        <f>+F148</f>
        <v>0</v>
      </c>
      <c r="G147" s="42">
        <v>0</v>
      </c>
      <c r="H147" s="42">
        <v>0</v>
      </c>
      <c r="I147" s="2">
        <f t="shared" si="2"/>
        <v>0</v>
      </c>
    </row>
    <row r="148" spans="1:11" ht="38.25" hidden="1" thickBot="1">
      <c r="A148" s="37" t="s">
        <v>201</v>
      </c>
      <c r="B148" s="54" t="s">
        <v>32</v>
      </c>
      <c r="C148" s="54" t="s">
        <v>194</v>
      </c>
      <c r="D148" s="17" t="s">
        <v>202</v>
      </c>
      <c r="E148" s="48"/>
      <c r="F148" s="43"/>
      <c r="G148" s="43"/>
      <c r="H148" s="43"/>
      <c r="I148" s="2">
        <f t="shared" si="2"/>
        <v>0</v>
      </c>
    </row>
    <row r="149" spans="1:11" ht="15.75" thickBot="1">
      <c r="A149" s="105" t="s">
        <v>203</v>
      </c>
      <c r="B149" s="106" t="s">
        <v>32</v>
      </c>
      <c r="C149" s="106" t="s">
        <v>194</v>
      </c>
      <c r="D149" s="106" t="s">
        <v>204</v>
      </c>
      <c r="E149" s="106"/>
      <c r="F149" s="127">
        <f>+F150</f>
        <v>11825</v>
      </c>
      <c r="G149" s="127">
        <v>11825</v>
      </c>
      <c r="H149" s="127">
        <v>11825</v>
      </c>
      <c r="I149" s="2">
        <f t="shared" si="2"/>
        <v>35475</v>
      </c>
    </row>
    <row r="150" spans="1:11" ht="30.75" thickBot="1">
      <c r="A150" s="95" t="s">
        <v>205</v>
      </c>
      <c r="B150" s="96" t="s">
        <v>32</v>
      </c>
      <c r="C150" s="96" t="s">
        <v>194</v>
      </c>
      <c r="D150" s="96" t="s">
        <v>206</v>
      </c>
      <c r="E150" s="96"/>
      <c r="F150" s="129">
        <f>+F151</f>
        <v>11825</v>
      </c>
      <c r="G150" s="129">
        <v>11825</v>
      </c>
      <c r="H150" s="129">
        <v>11825</v>
      </c>
      <c r="I150" s="2">
        <f t="shared" si="2"/>
        <v>35475</v>
      </c>
    </row>
    <row r="151" spans="1:11" ht="75.75" thickBot="1">
      <c r="A151" s="120" t="s">
        <v>207</v>
      </c>
      <c r="B151" s="99" t="s">
        <v>32</v>
      </c>
      <c r="C151" s="99" t="s">
        <v>194</v>
      </c>
      <c r="D151" s="99" t="s">
        <v>208</v>
      </c>
      <c r="E151" s="99" t="s">
        <v>176</v>
      </c>
      <c r="F151" s="110">
        <f>+[1]ведомственная!G97</f>
        <v>11825</v>
      </c>
      <c r="G151" s="110">
        <v>11825</v>
      </c>
      <c r="H151" s="110">
        <v>11825</v>
      </c>
      <c r="I151" s="2">
        <f t="shared" si="2"/>
        <v>35475</v>
      </c>
    </row>
    <row r="152" spans="1:11" ht="15.75" thickBot="1">
      <c r="A152" s="142" t="s">
        <v>209</v>
      </c>
      <c r="B152" s="143" t="s">
        <v>43</v>
      </c>
      <c r="C152" s="143"/>
      <c r="D152" s="143"/>
      <c r="E152" s="89"/>
      <c r="F152" s="144">
        <f>F157+F153+F168</f>
        <v>15838.9</v>
      </c>
      <c r="G152" s="144">
        <v>48634.3</v>
      </c>
      <c r="H152" s="144">
        <v>1975.4</v>
      </c>
      <c r="I152" s="2">
        <f t="shared" si="2"/>
        <v>66448.600000000006</v>
      </c>
      <c r="K152">
        <v>15838.9</v>
      </c>
    </row>
    <row r="153" spans="1:11" ht="15.75" thickBot="1">
      <c r="A153" s="84" t="s">
        <v>210</v>
      </c>
      <c r="B153" s="85" t="s">
        <v>43</v>
      </c>
      <c r="C153" s="85" t="s">
        <v>13</v>
      </c>
      <c r="D153" s="86"/>
      <c r="E153" s="85"/>
      <c r="F153" s="103">
        <f>F154</f>
        <v>11578</v>
      </c>
      <c r="G153" s="103">
        <v>3153.9</v>
      </c>
      <c r="H153" s="103">
        <v>0</v>
      </c>
      <c r="I153" s="2">
        <f t="shared" si="2"/>
        <v>14731.9</v>
      </c>
    </row>
    <row r="154" spans="1:11" ht="30.75" thickBot="1">
      <c r="A154" s="124" t="s">
        <v>211</v>
      </c>
      <c r="B154" s="89" t="s">
        <v>43</v>
      </c>
      <c r="C154" s="89" t="s">
        <v>13</v>
      </c>
      <c r="D154" s="89" t="s">
        <v>212</v>
      </c>
      <c r="E154" s="89"/>
      <c r="F154" s="104">
        <f>F155</f>
        <v>11578</v>
      </c>
      <c r="G154" s="104">
        <v>3153.9</v>
      </c>
      <c r="H154" s="104">
        <v>0</v>
      </c>
      <c r="I154" s="2">
        <f t="shared" si="2"/>
        <v>14731.9</v>
      </c>
    </row>
    <row r="155" spans="1:11" ht="45.75" thickBot="1">
      <c r="A155" s="95" t="s">
        <v>213</v>
      </c>
      <c r="B155" s="96" t="s">
        <v>43</v>
      </c>
      <c r="C155" s="96" t="s">
        <v>13</v>
      </c>
      <c r="D155" s="96" t="s">
        <v>214</v>
      </c>
      <c r="E155" s="96"/>
      <c r="F155" s="108">
        <f>F156</f>
        <v>11578</v>
      </c>
      <c r="G155" s="108">
        <v>3153.9</v>
      </c>
      <c r="H155" s="108">
        <v>0</v>
      </c>
      <c r="I155" s="2">
        <f t="shared" si="2"/>
        <v>14731.9</v>
      </c>
    </row>
    <row r="156" spans="1:11" ht="45.75" thickBot="1">
      <c r="A156" s="109" t="s">
        <v>215</v>
      </c>
      <c r="B156" s="99" t="s">
        <v>43</v>
      </c>
      <c r="C156" s="99" t="s">
        <v>13</v>
      </c>
      <c r="D156" s="100" t="s">
        <v>216</v>
      </c>
      <c r="E156" s="100">
        <v>500</v>
      </c>
      <c r="F156" s="110">
        <f>[1]ведомственная!G102</f>
        <v>11578</v>
      </c>
      <c r="G156" s="110">
        <v>3153.9</v>
      </c>
      <c r="H156" s="110">
        <v>0</v>
      </c>
      <c r="I156" s="2">
        <f t="shared" si="2"/>
        <v>14731.9</v>
      </c>
    </row>
    <row r="157" spans="1:11" ht="15.75" thickBot="1">
      <c r="A157" s="84" t="s">
        <v>217</v>
      </c>
      <c r="B157" s="85" t="s">
        <v>43</v>
      </c>
      <c r="C157" s="85" t="s">
        <v>23</v>
      </c>
      <c r="D157" s="86"/>
      <c r="E157" s="85"/>
      <c r="F157" s="103">
        <f>F161+F158</f>
        <v>4260.8999999999996</v>
      </c>
      <c r="G157" s="103">
        <v>2545</v>
      </c>
      <c r="H157" s="103">
        <v>1975.4</v>
      </c>
      <c r="I157" s="2">
        <f t="shared" si="2"/>
        <v>8781.2999999999993</v>
      </c>
    </row>
    <row r="158" spans="1:11" ht="30.75" thickBot="1">
      <c r="A158" s="124" t="s">
        <v>211</v>
      </c>
      <c r="B158" s="89" t="s">
        <v>43</v>
      </c>
      <c r="C158" s="89" t="s">
        <v>23</v>
      </c>
      <c r="D158" s="89" t="s">
        <v>212</v>
      </c>
      <c r="E158" s="89"/>
      <c r="F158" s="104">
        <f>F159</f>
        <v>1975.4</v>
      </c>
      <c r="G158" s="104">
        <v>1975.4</v>
      </c>
      <c r="H158" s="104">
        <v>1975.4</v>
      </c>
      <c r="I158" s="2">
        <f t="shared" si="2"/>
        <v>5926.2000000000007</v>
      </c>
    </row>
    <row r="159" spans="1:11" ht="45.75" thickBot="1">
      <c r="A159" s="95" t="s">
        <v>213</v>
      </c>
      <c r="B159" s="96" t="s">
        <v>43</v>
      </c>
      <c r="C159" s="96" t="s">
        <v>23</v>
      </c>
      <c r="D159" s="96" t="s">
        <v>214</v>
      </c>
      <c r="E159" s="96"/>
      <c r="F159" s="108">
        <f>F160</f>
        <v>1975.4</v>
      </c>
      <c r="G159" s="108">
        <v>1975.4</v>
      </c>
      <c r="H159" s="108">
        <v>1975.4</v>
      </c>
      <c r="I159" s="2">
        <f t="shared" si="2"/>
        <v>5926.2000000000007</v>
      </c>
    </row>
    <row r="160" spans="1:11" ht="45.75" thickBot="1">
      <c r="A160" s="109" t="s">
        <v>218</v>
      </c>
      <c r="B160" s="99" t="s">
        <v>43</v>
      </c>
      <c r="C160" s="99" t="s">
        <v>23</v>
      </c>
      <c r="D160" s="100" t="s">
        <v>219</v>
      </c>
      <c r="E160" s="100">
        <v>500</v>
      </c>
      <c r="F160" s="110">
        <f>[1]ведомственная!G106</f>
        <v>1975.4</v>
      </c>
      <c r="G160" s="110">
        <v>1975.4</v>
      </c>
      <c r="H160" s="110">
        <v>1975.4</v>
      </c>
      <c r="I160" s="2">
        <f t="shared" si="2"/>
        <v>5926.2000000000007</v>
      </c>
    </row>
    <row r="161" spans="1:12" ht="45.75" thickBot="1">
      <c r="A161" s="124" t="s">
        <v>102</v>
      </c>
      <c r="B161" s="89" t="s">
        <v>43</v>
      </c>
      <c r="C161" s="89" t="s">
        <v>220</v>
      </c>
      <c r="D161" s="89" t="s">
        <v>103</v>
      </c>
      <c r="E161" s="89"/>
      <c r="F161" s="104">
        <f>F162</f>
        <v>2285.5</v>
      </c>
      <c r="G161" s="104">
        <v>569.6</v>
      </c>
      <c r="H161" s="104">
        <v>0</v>
      </c>
      <c r="I161" s="2">
        <f t="shared" si="2"/>
        <v>2855.1</v>
      </c>
    </row>
    <row r="162" spans="1:12" ht="30.75" thickBot="1">
      <c r="A162" s="105" t="s">
        <v>221</v>
      </c>
      <c r="B162" s="106" t="s">
        <v>43</v>
      </c>
      <c r="C162" s="106" t="s">
        <v>23</v>
      </c>
      <c r="D162" s="106" t="s">
        <v>222</v>
      </c>
      <c r="E162" s="106"/>
      <c r="F162" s="107">
        <f>F163+F166</f>
        <v>2285.5</v>
      </c>
      <c r="G162" s="107">
        <v>569.6</v>
      </c>
      <c r="H162" s="107">
        <v>0</v>
      </c>
      <c r="I162" s="2">
        <f t="shared" si="2"/>
        <v>2855.1</v>
      </c>
    </row>
    <row r="163" spans="1:12" ht="38.25" hidden="1" thickBot="1">
      <c r="A163" s="16" t="s">
        <v>223</v>
      </c>
      <c r="B163" s="17" t="s">
        <v>43</v>
      </c>
      <c r="C163" s="17" t="s">
        <v>23</v>
      </c>
      <c r="D163" s="17" t="s">
        <v>224</v>
      </c>
      <c r="E163" s="17"/>
      <c r="F163" s="26">
        <f>F164+F165</f>
        <v>0</v>
      </c>
      <c r="G163" s="26">
        <v>0</v>
      </c>
      <c r="H163" s="26">
        <v>0</v>
      </c>
      <c r="I163" s="2">
        <f t="shared" si="2"/>
        <v>0</v>
      </c>
    </row>
    <row r="164" spans="1:12" ht="150.75" hidden="1" thickBot="1">
      <c r="A164" s="27" t="s">
        <v>225</v>
      </c>
      <c r="B164" s="19" t="s">
        <v>43</v>
      </c>
      <c r="C164" s="19" t="s">
        <v>23</v>
      </c>
      <c r="D164" s="20" t="s">
        <v>224</v>
      </c>
      <c r="E164" s="20">
        <v>500</v>
      </c>
      <c r="F164" s="28">
        <f>[1]ведомственная!G300</f>
        <v>0</v>
      </c>
      <c r="G164" s="28">
        <v>0</v>
      </c>
      <c r="H164" s="28">
        <v>0</v>
      </c>
      <c r="I164" s="2">
        <f t="shared" si="2"/>
        <v>0</v>
      </c>
    </row>
    <row r="165" spans="1:12" ht="169.5" hidden="1" thickBot="1">
      <c r="A165" s="27" t="s">
        <v>226</v>
      </c>
      <c r="B165" s="19" t="s">
        <v>43</v>
      </c>
      <c r="C165" s="19" t="s">
        <v>23</v>
      </c>
      <c r="D165" s="20" t="s">
        <v>227</v>
      </c>
      <c r="E165" s="20">
        <v>500</v>
      </c>
      <c r="F165" s="28">
        <f>[1]ведомственная!G301</f>
        <v>0</v>
      </c>
      <c r="G165" s="28">
        <v>0</v>
      </c>
      <c r="H165" s="28">
        <v>0</v>
      </c>
      <c r="I165" s="2">
        <f t="shared" si="2"/>
        <v>0</v>
      </c>
    </row>
    <row r="166" spans="1:12" ht="30.75" thickBot="1">
      <c r="A166" s="95" t="s">
        <v>444</v>
      </c>
      <c r="B166" s="96" t="s">
        <v>43</v>
      </c>
      <c r="C166" s="96" t="s">
        <v>23</v>
      </c>
      <c r="D166" s="96" t="s">
        <v>445</v>
      </c>
      <c r="E166" s="96"/>
      <c r="F166" s="108">
        <f>F167</f>
        <v>2285.5</v>
      </c>
      <c r="G166" s="108">
        <v>569.6</v>
      </c>
      <c r="H166" s="108">
        <v>0</v>
      </c>
      <c r="I166" s="2"/>
    </row>
    <row r="167" spans="1:12" ht="90.75" thickBot="1">
      <c r="A167" s="109" t="s">
        <v>446</v>
      </c>
      <c r="B167" s="99" t="s">
        <v>43</v>
      </c>
      <c r="C167" s="99" t="s">
        <v>23</v>
      </c>
      <c r="D167" s="100" t="s">
        <v>447</v>
      </c>
      <c r="E167" s="100">
        <v>500</v>
      </c>
      <c r="F167" s="110">
        <f>[1]ведомственная!G303</f>
        <v>2285.5</v>
      </c>
      <c r="G167" s="110">
        <v>569.6</v>
      </c>
      <c r="H167" s="110">
        <v>0</v>
      </c>
      <c r="I167" s="2"/>
    </row>
    <row r="168" spans="1:12" ht="15.75" thickBot="1">
      <c r="A168" s="84" t="s">
        <v>228</v>
      </c>
      <c r="B168" s="85" t="s">
        <v>43</v>
      </c>
      <c r="C168" s="85" t="s">
        <v>43</v>
      </c>
      <c r="D168" s="86"/>
      <c r="E168" s="85"/>
      <c r="F168" s="103">
        <f>F169</f>
        <v>0</v>
      </c>
      <c r="G168" s="103">
        <v>42935.4</v>
      </c>
      <c r="H168" s="103">
        <v>0</v>
      </c>
      <c r="I168" s="2">
        <f t="shared" si="2"/>
        <v>42935.4</v>
      </c>
      <c r="J168">
        <f>[1]Райбюджет!FZ26</f>
        <v>362896.25306499994</v>
      </c>
    </row>
    <row r="169" spans="1:12" ht="45.75" thickBot="1">
      <c r="A169" s="124" t="s">
        <v>229</v>
      </c>
      <c r="B169" s="89" t="s">
        <v>43</v>
      </c>
      <c r="C169" s="89" t="s">
        <v>43</v>
      </c>
      <c r="D169" s="89" t="s">
        <v>230</v>
      </c>
      <c r="E169" s="89"/>
      <c r="F169" s="104">
        <f>F170</f>
        <v>0</v>
      </c>
      <c r="G169" s="104">
        <v>42935.4</v>
      </c>
      <c r="H169" s="104">
        <v>0</v>
      </c>
      <c r="I169" s="2">
        <f t="shared" si="2"/>
        <v>42935.4</v>
      </c>
      <c r="J169">
        <f>[1]Райбюджет!FZ27</f>
        <v>71450.049265000009</v>
      </c>
    </row>
    <row r="170" spans="1:12" ht="45.75" thickBot="1">
      <c r="A170" s="105" t="s">
        <v>231</v>
      </c>
      <c r="B170" s="106" t="s">
        <v>43</v>
      </c>
      <c r="C170" s="106" t="s">
        <v>43</v>
      </c>
      <c r="D170" s="106" t="s">
        <v>232</v>
      </c>
      <c r="E170" s="106"/>
      <c r="F170" s="107">
        <f>F171</f>
        <v>0</v>
      </c>
      <c r="G170" s="107">
        <v>42935.4</v>
      </c>
      <c r="H170" s="107">
        <v>0</v>
      </c>
      <c r="I170" s="2">
        <f t="shared" si="2"/>
        <v>42935.4</v>
      </c>
    </row>
    <row r="171" spans="1:12" ht="30.75" thickBot="1">
      <c r="A171" s="95" t="s">
        <v>233</v>
      </c>
      <c r="B171" s="96" t="s">
        <v>43</v>
      </c>
      <c r="C171" s="96" t="s">
        <v>43</v>
      </c>
      <c r="D171" s="96" t="s">
        <v>234</v>
      </c>
      <c r="E171" s="96"/>
      <c r="F171" s="108">
        <f>F172</f>
        <v>0</v>
      </c>
      <c r="G171" s="108">
        <v>42935.4</v>
      </c>
      <c r="H171" s="108">
        <v>0</v>
      </c>
      <c r="I171" s="2">
        <f t="shared" si="2"/>
        <v>42935.4</v>
      </c>
    </row>
    <row r="172" spans="1:12" ht="120.75" thickBot="1">
      <c r="A172" s="109" t="s">
        <v>235</v>
      </c>
      <c r="B172" s="99" t="s">
        <v>43</v>
      </c>
      <c r="C172" s="99" t="s">
        <v>43</v>
      </c>
      <c r="D172" s="100" t="s">
        <v>236</v>
      </c>
      <c r="E172" s="100">
        <v>500</v>
      </c>
      <c r="F172" s="110">
        <f>[1]ведомственная!G111</f>
        <v>0</v>
      </c>
      <c r="G172" s="110">
        <v>42935.4</v>
      </c>
      <c r="H172" s="110">
        <v>0</v>
      </c>
      <c r="I172" s="2">
        <f t="shared" si="2"/>
        <v>42935.4</v>
      </c>
    </row>
    <row r="173" spans="1:12" ht="15.75" thickBot="1">
      <c r="A173" s="142" t="s">
        <v>237</v>
      </c>
      <c r="B173" s="143" t="s">
        <v>61</v>
      </c>
      <c r="C173" s="143"/>
      <c r="D173" s="143"/>
      <c r="E173" s="89"/>
      <c r="F173" s="144">
        <f>+F174+F186+F216+F225+F234+F245</f>
        <v>362896.25306499994</v>
      </c>
      <c r="G173" s="144">
        <v>360266.48913057998</v>
      </c>
      <c r="H173" s="144">
        <v>379340.67319458991</v>
      </c>
      <c r="I173" s="2">
        <f t="shared" si="2"/>
        <v>1102503.4153901697</v>
      </c>
      <c r="K173">
        <v>359159.91279999999</v>
      </c>
      <c r="L173" s="2">
        <f>F173-K173</f>
        <v>3736.340264999948</v>
      </c>
    </row>
    <row r="174" spans="1:12" ht="15.75" thickBot="1">
      <c r="A174" s="84" t="s">
        <v>238</v>
      </c>
      <c r="B174" s="85" t="s">
        <v>61</v>
      </c>
      <c r="C174" s="85" t="s">
        <v>11</v>
      </c>
      <c r="D174" s="86"/>
      <c r="E174" s="85"/>
      <c r="F174" s="103">
        <f>+F175</f>
        <v>71450.049265000009</v>
      </c>
      <c r="G174" s="103">
        <v>71522.615128580001</v>
      </c>
      <c r="H174" s="103">
        <v>73742.97034859001</v>
      </c>
      <c r="I174" s="2">
        <f t="shared" si="2"/>
        <v>216715.63474216999</v>
      </c>
      <c r="K174">
        <v>71450.00900000002</v>
      </c>
    </row>
    <row r="175" spans="1:12" ht="30.75" thickBot="1">
      <c r="A175" s="124" t="s">
        <v>87</v>
      </c>
      <c r="B175" s="89" t="s">
        <v>61</v>
      </c>
      <c r="C175" s="89" t="s">
        <v>11</v>
      </c>
      <c r="D175" s="89" t="s">
        <v>88</v>
      </c>
      <c r="E175" s="89"/>
      <c r="F175" s="104">
        <f>+F176</f>
        <v>71450.049265000009</v>
      </c>
      <c r="G175" s="104">
        <v>71522.615128580001</v>
      </c>
      <c r="H175" s="104">
        <v>73742.97034859001</v>
      </c>
      <c r="I175" s="2">
        <f t="shared" si="2"/>
        <v>216715.63474216999</v>
      </c>
    </row>
    <row r="176" spans="1:12" ht="15.75" thickBot="1">
      <c r="A176" s="105" t="s">
        <v>239</v>
      </c>
      <c r="B176" s="106" t="s">
        <v>61</v>
      </c>
      <c r="C176" s="106" t="s">
        <v>11</v>
      </c>
      <c r="D176" s="106" t="s">
        <v>240</v>
      </c>
      <c r="E176" s="106"/>
      <c r="F176" s="107">
        <f>+F177</f>
        <v>71450.049265000009</v>
      </c>
      <c r="G176" s="107">
        <v>71522.615128580001</v>
      </c>
      <c r="H176" s="107">
        <v>73742.97034859001</v>
      </c>
      <c r="I176" s="2">
        <f t="shared" si="2"/>
        <v>216715.63474216999</v>
      </c>
    </row>
    <row r="177" spans="1:12" ht="36.6" customHeight="1" thickBot="1">
      <c r="A177" s="95" t="s">
        <v>241</v>
      </c>
      <c r="B177" s="96" t="s">
        <v>61</v>
      </c>
      <c r="C177" s="96" t="s">
        <v>11</v>
      </c>
      <c r="D177" s="96" t="s">
        <v>242</v>
      </c>
      <c r="E177" s="96"/>
      <c r="F177" s="108">
        <f>+F178+F179+F181+F183+F184+F185+F182+F180</f>
        <v>71450.049265000009</v>
      </c>
      <c r="G177" s="108">
        <v>71522.615128580001</v>
      </c>
      <c r="H177" s="108">
        <v>73742.97034859001</v>
      </c>
      <c r="I177" s="2">
        <f t="shared" si="2"/>
        <v>216715.63474216999</v>
      </c>
    </row>
    <row r="178" spans="1:12" ht="105.75" thickBot="1">
      <c r="A178" s="109" t="s">
        <v>243</v>
      </c>
      <c r="B178" s="99" t="s">
        <v>61</v>
      </c>
      <c r="C178" s="99" t="s">
        <v>11</v>
      </c>
      <c r="D178" s="100" t="s">
        <v>244</v>
      </c>
      <c r="E178" s="100">
        <v>100</v>
      </c>
      <c r="F178" s="110">
        <f>+[1]ведомственная!G149</f>
        <v>4287.3558000000003</v>
      </c>
      <c r="G178" s="110">
        <v>4415.9764740000001</v>
      </c>
      <c r="H178" s="110">
        <v>4394.5396949999995</v>
      </c>
      <c r="I178" s="2">
        <f t="shared" si="2"/>
        <v>13097.871969</v>
      </c>
    </row>
    <row r="179" spans="1:12" ht="75.75" thickBot="1">
      <c r="A179" s="109" t="s">
        <v>245</v>
      </c>
      <c r="B179" s="99" t="s">
        <v>61</v>
      </c>
      <c r="C179" s="99" t="s">
        <v>11</v>
      </c>
      <c r="D179" s="100" t="s">
        <v>244</v>
      </c>
      <c r="E179" s="100">
        <v>200</v>
      </c>
      <c r="F179" s="110">
        <f>+[1]ведомственная!G150</f>
        <v>4909.2000000000016</v>
      </c>
      <c r="G179" s="110">
        <v>4422.3000000000011</v>
      </c>
      <c r="H179" s="110">
        <v>4616.9999999999991</v>
      </c>
      <c r="I179" s="2">
        <f t="shared" si="2"/>
        <v>13948.500000000004</v>
      </c>
    </row>
    <row r="180" spans="1:12" ht="75.75" thickBot="1">
      <c r="A180" s="109" t="s">
        <v>246</v>
      </c>
      <c r="B180" s="99" t="s">
        <v>61</v>
      </c>
      <c r="C180" s="99" t="s">
        <v>11</v>
      </c>
      <c r="D180" s="100" t="s">
        <v>244</v>
      </c>
      <c r="E180" s="100">
        <v>500</v>
      </c>
      <c r="F180" s="110">
        <f>[1]ведомственная!G151</f>
        <v>48.2</v>
      </c>
      <c r="G180" s="110">
        <v>0</v>
      </c>
      <c r="H180" s="110">
        <v>0</v>
      </c>
      <c r="I180" s="2">
        <f t="shared" si="2"/>
        <v>48.2</v>
      </c>
    </row>
    <row r="181" spans="1:12" ht="90.75" thickBot="1">
      <c r="A181" s="109" t="s">
        <v>247</v>
      </c>
      <c r="B181" s="99" t="s">
        <v>61</v>
      </c>
      <c r="C181" s="99" t="s">
        <v>11</v>
      </c>
      <c r="D181" s="100" t="s">
        <v>244</v>
      </c>
      <c r="E181" s="100">
        <v>600</v>
      </c>
      <c r="F181" s="110">
        <f>+[1]ведомственная!G152</f>
        <v>22104.692600000002</v>
      </c>
      <c r="G181" s="110">
        <v>20277.404227999999</v>
      </c>
      <c r="H181" s="110">
        <v>20682.902289999998</v>
      </c>
      <c r="I181" s="2">
        <f t="shared" si="2"/>
        <v>63064.999118</v>
      </c>
    </row>
    <row r="182" spans="1:12" ht="75.75" thickBot="1">
      <c r="A182" s="109" t="s">
        <v>248</v>
      </c>
      <c r="B182" s="99" t="s">
        <v>61</v>
      </c>
      <c r="C182" s="99" t="s">
        <v>11</v>
      </c>
      <c r="D182" s="100" t="s">
        <v>244</v>
      </c>
      <c r="E182" s="100">
        <v>800</v>
      </c>
      <c r="F182" s="110">
        <f>+[1]ведомственная!G153</f>
        <v>64.800000000000011</v>
      </c>
      <c r="G182" s="110">
        <v>64.800000000000011</v>
      </c>
      <c r="H182" s="110">
        <v>64.800000000000011</v>
      </c>
      <c r="I182" s="2">
        <f t="shared" si="2"/>
        <v>194.40000000000003</v>
      </c>
      <c r="J182">
        <f>[1]Райбюджет!FZ28</f>
        <v>244541.75879999998</v>
      </c>
    </row>
    <row r="183" spans="1:12" ht="120.75" thickBot="1">
      <c r="A183" s="120" t="s">
        <v>249</v>
      </c>
      <c r="B183" s="99" t="s">
        <v>61</v>
      </c>
      <c r="C183" s="99" t="s">
        <v>11</v>
      </c>
      <c r="D183" s="100" t="s">
        <v>250</v>
      </c>
      <c r="E183" s="100">
        <v>100</v>
      </c>
      <c r="F183" s="110">
        <f>+[1]ведомственная!G154</f>
        <v>8168.6470950000003</v>
      </c>
      <c r="G183" s="110">
        <v>8454.7489786200003</v>
      </c>
      <c r="H183" s="110">
        <v>8742.0462740100011</v>
      </c>
      <c r="I183" s="2">
        <f t="shared" si="2"/>
        <v>25365.442347630003</v>
      </c>
    </row>
    <row r="184" spans="1:12" ht="90.75" thickBot="1">
      <c r="A184" s="120" t="s">
        <v>251</v>
      </c>
      <c r="B184" s="99" t="s">
        <v>61</v>
      </c>
      <c r="C184" s="99" t="s">
        <v>11</v>
      </c>
      <c r="D184" s="100" t="s">
        <v>250</v>
      </c>
      <c r="E184" s="100">
        <v>200</v>
      </c>
      <c r="F184" s="110">
        <f>+[1]ведомственная!G155</f>
        <v>377.08329999999842</v>
      </c>
      <c r="G184" s="110">
        <v>381.24229999999989</v>
      </c>
      <c r="H184" s="110">
        <v>655.89329999999973</v>
      </c>
      <c r="I184" s="2">
        <f t="shared" si="2"/>
        <v>1414.218899999998</v>
      </c>
    </row>
    <row r="185" spans="1:12" ht="105.75" thickBot="1">
      <c r="A185" s="120" t="s">
        <v>252</v>
      </c>
      <c r="B185" s="99" t="s">
        <v>61</v>
      </c>
      <c r="C185" s="99" t="s">
        <v>11</v>
      </c>
      <c r="D185" s="100" t="s">
        <v>250</v>
      </c>
      <c r="E185" s="100">
        <v>600</v>
      </c>
      <c r="F185" s="110">
        <f>+[1]ведомственная!G156</f>
        <v>31490.070469999999</v>
      </c>
      <c r="G185" s="110">
        <v>33506.14314796</v>
      </c>
      <c r="H185" s="110">
        <v>34585.788789580001</v>
      </c>
      <c r="I185" s="2">
        <f t="shared" si="2"/>
        <v>99582.00240754</v>
      </c>
    </row>
    <row r="186" spans="1:12" ht="15.75" thickBot="1">
      <c r="A186" s="84" t="s">
        <v>253</v>
      </c>
      <c r="B186" s="85" t="s">
        <v>61</v>
      </c>
      <c r="C186" s="85" t="s">
        <v>13</v>
      </c>
      <c r="D186" s="86"/>
      <c r="E186" s="85"/>
      <c r="F186" s="103">
        <f>+F187</f>
        <v>244541.75879999998</v>
      </c>
      <c r="G186" s="103">
        <v>245906.70650199996</v>
      </c>
      <c r="H186" s="103">
        <v>260967.48272099992</v>
      </c>
      <c r="I186" s="2">
        <f t="shared" si="2"/>
        <v>751415.9480229998</v>
      </c>
      <c r="K186">
        <v>244541.75879999998</v>
      </c>
      <c r="L186" s="2">
        <f>F186-K186</f>
        <v>0</v>
      </c>
    </row>
    <row r="187" spans="1:12" ht="30.75" thickBot="1">
      <c r="A187" s="88" t="s">
        <v>87</v>
      </c>
      <c r="B187" s="89" t="s">
        <v>61</v>
      </c>
      <c r="C187" s="89" t="s">
        <v>13</v>
      </c>
      <c r="D187" s="89" t="s">
        <v>88</v>
      </c>
      <c r="E187" s="89"/>
      <c r="F187" s="104">
        <f>+F188</f>
        <v>244541.75879999998</v>
      </c>
      <c r="G187" s="104">
        <v>245906.70650199996</v>
      </c>
      <c r="H187" s="104">
        <v>260967.48272099992</v>
      </c>
      <c r="I187" s="2">
        <f t="shared" si="2"/>
        <v>751415.9480229998</v>
      </c>
    </row>
    <row r="188" spans="1:12" ht="15.75" thickBot="1">
      <c r="A188" s="105" t="s">
        <v>239</v>
      </c>
      <c r="B188" s="106" t="s">
        <v>61</v>
      </c>
      <c r="C188" s="106" t="s">
        <v>13</v>
      </c>
      <c r="D188" s="106" t="s">
        <v>240</v>
      </c>
      <c r="E188" s="106"/>
      <c r="F188" s="107">
        <f>+F189</f>
        <v>244541.75879999998</v>
      </c>
      <c r="G188" s="107">
        <v>245906.70650199996</v>
      </c>
      <c r="H188" s="107">
        <v>260967.48272099992</v>
      </c>
      <c r="I188" s="2">
        <f t="shared" si="2"/>
        <v>751415.9480229998</v>
      </c>
    </row>
    <row r="189" spans="1:12" ht="15.75" thickBot="1">
      <c r="A189" s="95" t="s">
        <v>254</v>
      </c>
      <c r="B189" s="96" t="s">
        <v>61</v>
      </c>
      <c r="C189" s="96" t="s">
        <v>13</v>
      </c>
      <c r="D189" s="96" t="s">
        <v>255</v>
      </c>
      <c r="E189" s="96"/>
      <c r="F189" s="108">
        <f>+F190+F191+F192+F193+F194+F199+F200+F201+F202+F203+F204+F205+F206+F207+F208+F210+F197+F198+F195+F196+F211+F212+F213+F214+F215</f>
        <v>244541.75879999998</v>
      </c>
      <c r="G189" s="108">
        <v>245906.70650199996</v>
      </c>
      <c r="H189" s="108">
        <v>260967.48272099992</v>
      </c>
      <c r="I189" s="2">
        <f t="shared" si="2"/>
        <v>751415.9480229998</v>
      </c>
    </row>
    <row r="190" spans="1:12" ht="105.75" thickBot="1">
      <c r="A190" s="109" t="s">
        <v>243</v>
      </c>
      <c r="B190" s="99" t="s">
        <v>61</v>
      </c>
      <c r="C190" s="99" t="s">
        <v>13</v>
      </c>
      <c r="D190" s="100" t="s">
        <v>256</v>
      </c>
      <c r="E190" s="100">
        <v>100</v>
      </c>
      <c r="F190" s="110">
        <f>+[1]ведомственная!G161</f>
        <v>781.59059999999999</v>
      </c>
      <c r="G190" s="110">
        <v>805.038318</v>
      </c>
      <c r="H190" s="110">
        <v>801.13036499999987</v>
      </c>
      <c r="I190" s="2">
        <f t="shared" si="2"/>
        <v>2387.7592829999999</v>
      </c>
    </row>
    <row r="191" spans="1:12" ht="75.75" thickBot="1">
      <c r="A191" s="109" t="s">
        <v>245</v>
      </c>
      <c r="B191" s="99" t="s">
        <v>61</v>
      </c>
      <c r="C191" s="99" t="s">
        <v>13</v>
      </c>
      <c r="D191" s="100" t="s">
        <v>256</v>
      </c>
      <c r="E191" s="100">
        <v>200</v>
      </c>
      <c r="F191" s="110">
        <f>+[1]ведомственная!G162</f>
        <v>13077.11</v>
      </c>
      <c r="G191" s="110">
        <v>10176.689499999999</v>
      </c>
      <c r="H191" s="110">
        <v>11719.210000000001</v>
      </c>
      <c r="I191" s="2">
        <f t="shared" si="2"/>
        <v>34973.0095</v>
      </c>
    </row>
    <row r="192" spans="1:12" ht="113.25" hidden="1" thickBot="1">
      <c r="A192" s="27" t="s">
        <v>246</v>
      </c>
      <c r="B192" s="19" t="s">
        <v>61</v>
      </c>
      <c r="C192" s="19" t="s">
        <v>13</v>
      </c>
      <c r="D192" s="20" t="s">
        <v>256</v>
      </c>
      <c r="E192" s="20">
        <v>500</v>
      </c>
      <c r="F192" s="28">
        <f>+[1]ведомственная!G163</f>
        <v>0</v>
      </c>
      <c r="G192" s="28">
        <v>0</v>
      </c>
      <c r="H192" s="28">
        <v>0</v>
      </c>
      <c r="I192" s="2">
        <f t="shared" si="2"/>
        <v>0</v>
      </c>
    </row>
    <row r="193" spans="1:9" ht="90.75" thickBot="1">
      <c r="A193" s="109" t="s">
        <v>247</v>
      </c>
      <c r="B193" s="99" t="s">
        <v>61</v>
      </c>
      <c r="C193" s="99" t="s">
        <v>13</v>
      </c>
      <c r="D193" s="100" t="s">
        <v>256</v>
      </c>
      <c r="E193" s="100">
        <v>600</v>
      </c>
      <c r="F193" s="110">
        <f>+[1]ведомственная!G164</f>
        <v>25332.231599999999</v>
      </c>
      <c r="G193" s="110">
        <v>21689.845818000002</v>
      </c>
      <c r="H193" s="110">
        <v>23545.842490000003</v>
      </c>
      <c r="I193" s="2">
        <f t="shared" si="2"/>
        <v>70567.919908000011</v>
      </c>
    </row>
    <row r="194" spans="1:9" ht="75.75" thickBot="1">
      <c r="A194" s="109" t="s">
        <v>248</v>
      </c>
      <c r="B194" s="99" t="s">
        <v>61</v>
      </c>
      <c r="C194" s="99" t="s">
        <v>13</v>
      </c>
      <c r="D194" s="100" t="s">
        <v>256</v>
      </c>
      <c r="E194" s="100">
        <v>800</v>
      </c>
      <c r="F194" s="110">
        <f>+[1]ведомственная!G165</f>
        <v>721.3</v>
      </c>
      <c r="G194" s="110">
        <v>721.3</v>
      </c>
      <c r="H194" s="110">
        <v>721.3</v>
      </c>
      <c r="I194" s="2">
        <f t="shared" si="2"/>
        <v>2163.8999999999996</v>
      </c>
    </row>
    <row r="195" spans="1:9" ht="90.75" thickBot="1">
      <c r="A195" s="109" t="s">
        <v>448</v>
      </c>
      <c r="B195" s="99" t="s">
        <v>61</v>
      </c>
      <c r="C195" s="99" t="s">
        <v>13</v>
      </c>
      <c r="D195" s="100" t="s">
        <v>449</v>
      </c>
      <c r="E195" s="100">
        <v>200</v>
      </c>
      <c r="F195" s="110">
        <f>[1]программы!G87</f>
        <v>2658.2999999999997</v>
      </c>
      <c r="G195" s="110">
        <v>2667</v>
      </c>
      <c r="H195" s="110">
        <v>2666.9</v>
      </c>
      <c r="I195" s="2"/>
    </row>
    <row r="196" spans="1:9" ht="105.75" thickBot="1">
      <c r="A196" s="109" t="s">
        <v>450</v>
      </c>
      <c r="B196" s="99" t="s">
        <v>61</v>
      </c>
      <c r="C196" s="99" t="s">
        <v>13</v>
      </c>
      <c r="D196" s="100" t="s">
        <v>449</v>
      </c>
      <c r="E196" s="100">
        <v>600</v>
      </c>
      <c r="F196" s="110">
        <f>[1]программы!G88</f>
        <v>7797.7999999999993</v>
      </c>
      <c r="G196" s="110">
        <v>8339.7000000000007</v>
      </c>
      <c r="H196" s="110">
        <v>8483</v>
      </c>
      <c r="I196" s="2"/>
    </row>
    <row r="197" spans="1:9" ht="135.75" thickBot="1">
      <c r="A197" s="109" t="s">
        <v>451</v>
      </c>
      <c r="B197" s="99" t="s">
        <v>61</v>
      </c>
      <c r="C197" s="99" t="s">
        <v>13</v>
      </c>
      <c r="D197" s="100"/>
      <c r="E197" s="100">
        <v>100</v>
      </c>
      <c r="F197" s="110">
        <f>[1]программы!G89</f>
        <v>5265.0275999999994</v>
      </c>
      <c r="G197" s="110">
        <v>5265.0275999999994</v>
      </c>
      <c r="H197" s="110">
        <v>5265.0275999999994</v>
      </c>
      <c r="I197" s="2"/>
    </row>
    <row r="198" spans="1:9" ht="105.75" thickBot="1">
      <c r="A198" s="109" t="s">
        <v>452</v>
      </c>
      <c r="B198" s="99" t="s">
        <v>61</v>
      </c>
      <c r="C198" s="99" t="s">
        <v>13</v>
      </c>
      <c r="D198" s="100"/>
      <c r="E198" s="100">
        <v>600</v>
      </c>
      <c r="F198" s="110">
        <f>[1]программы!G90</f>
        <v>6921.6924000000008</v>
      </c>
      <c r="G198" s="110">
        <v>6921.6924000000008</v>
      </c>
      <c r="H198" s="110">
        <v>6921.6924000000008</v>
      </c>
      <c r="I198" s="2"/>
    </row>
    <row r="199" spans="1:9" ht="150.75" thickBot="1">
      <c r="A199" s="120" t="s">
        <v>257</v>
      </c>
      <c r="B199" s="99" t="s">
        <v>61</v>
      </c>
      <c r="C199" s="99" t="s">
        <v>13</v>
      </c>
      <c r="D199" s="100" t="s">
        <v>258</v>
      </c>
      <c r="E199" s="100">
        <v>100</v>
      </c>
      <c r="F199" s="110">
        <f>+[1]ведомственная!G170</f>
        <v>55986</v>
      </c>
      <c r="G199" s="110">
        <v>56506.8</v>
      </c>
      <c r="H199" s="110">
        <v>58199.4</v>
      </c>
      <c r="I199" s="2">
        <f t="shared" si="2"/>
        <v>170692.2</v>
      </c>
    </row>
    <row r="200" spans="1:9" ht="120.75" thickBot="1">
      <c r="A200" s="120" t="s">
        <v>259</v>
      </c>
      <c r="B200" s="99" t="s">
        <v>61</v>
      </c>
      <c r="C200" s="99" t="s">
        <v>13</v>
      </c>
      <c r="D200" s="100" t="s">
        <v>258</v>
      </c>
      <c r="E200" s="100">
        <v>200</v>
      </c>
      <c r="F200" s="110">
        <f>+[1]ведомственная!G171</f>
        <v>2811.5999999999985</v>
      </c>
      <c r="G200" s="110">
        <v>2935.1999999999971</v>
      </c>
      <c r="H200" s="110">
        <v>3242.5999999999985</v>
      </c>
      <c r="I200" s="2">
        <f t="shared" si="2"/>
        <v>8989.3999999999942</v>
      </c>
    </row>
    <row r="201" spans="1:9" ht="120.75" thickBot="1">
      <c r="A201" s="120" t="s">
        <v>260</v>
      </c>
      <c r="B201" s="99" t="s">
        <v>61</v>
      </c>
      <c r="C201" s="99" t="s">
        <v>13</v>
      </c>
      <c r="D201" s="100" t="s">
        <v>258</v>
      </c>
      <c r="E201" s="100">
        <v>600</v>
      </c>
      <c r="F201" s="110">
        <f>+[1]ведомственная!G172</f>
        <v>106089.60000000001</v>
      </c>
      <c r="G201" s="110">
        <v>113689.60000000001</v>
      </c>
      <c r="H201" s="110">
        <v>121211.79999999999</v>
      </c>
      <c r="I201" s="2">
        <f t="shared" si="2"/>
        <v>340991</v>
      </c>
    </row>
    <row r="202" spans="1:9" ht="120.75" thickBot="1">
      <c r="A202" s="120" t="s">
        <v>261</v>
      </c>
      <c r="B202" s="99" t="s">
        <v>61</v>
      </c>
      <c r="C202" s="99" t="s">
        <v>13</v>
      </c>
      <c r="D202" s="100" t="s">
        <v>262</v>
      </c>
      <c r="E202" s="100">
        <v>200</v>
      </c>
      <c r="F202" s="110">
        <f>+[1]ведомственная!G173</f>
        <v>4026.3047999999999</v>
      </c>
      <c r="G202" s="110">
        <v>4167.2254679999996</v>
      </c>
      <c r="H202" s="110">
        <v>4167.2254679999996</v>
      </c>
      <c r="I202" s="2">
        <f t="shared" si="2"/>
        <v>12360.755735999999</v>
      </c>
    </row>
    <row r="203" spans="1:9" ht="90.75" thickBot="1">
      <c r="A203" s="120" t="s">
        <v>263</v>
      </c>
      <c r="B203" s="99" t="s">
        <v>61</v>
      </c>
      <c r="C203" s="99" t="s">
        <v>13</v>
      </c>
      <c r="D203" s="100" t="s">
        <v>262</v>
      </c>
      <c r="E203" s="100">
        <v>200</v>
      </c>
      <c r="F203" s="110">
        <f>+[1]ведомственная!G174</f>
        <v>65.400000000000546</v>
      </c>
      <c r="G203" s="110">
        <v>65.400000000000546</v>
      </c>
      <c r="H203" s="110">
        <v>415.40000000000055</v>
      </c>
      <c r="I203" s="2">
        <f t="shared" si="2"/>
        <v>546.20000000000164</v>
      </c>
    </row>
    <row r="204" spans="1:9" ht="105.75" thickBot="1">
      <c r="A204" s="120" t="s">
        <v>264</v>
      </c>
      <c r="B204" s="99" t="s">
        <v>61</v>
      </c>
      <c r="C204" s="99" t="s">
        <v>13</v>
      </c>
      <c r="D204" s="100" t="s">
        <v>262</v>
      </c>
      <c r="E204" s="100">
        <v>600</v>
      </c>
      <c r="F204" s="110">
        <f>+[1]ведомственная!G175</f>
        <v>982.20279999999991</v>
      </c>
      <c r="G204" s="110">
        <v>1015.9883979999998</v>
      </c>
      <c r="H204" s="110">
        <v>1165.988398</v>
      </c>
      <c r="I204" s="2">
        <f t="shared" si="2"/>
        <v>3164.1795959999999</v>
      </c>
    </row>
    <row r="205" spans="1:9" ht="90.75" thickBot="1">
      <c r="A205" s="120" t="s">
        <v>265</v>
      </c>
      <c r="B205" s="99" t="s">
        <v>61</v>
      </c>
      <c r="C205" s="99" t="s">
        <v>13</v>
      </c>
      <c r="D205" s="152" t="s">
        <v>266</v>
      </c>
      <c r="E205" s="121">
        <v>200</v>
      </c>
      <c r="F205" s="110">
        <f>+[1]ведомственная!G176</f>
        <v>340</v>
      </c>
      <c r="G205" s="110">
        <v>340</v>
      </c>
      <c r="H205" s="110">
        <v>340</v>
      </c>
      <c r="I205" s="2">
        <f t="shared" si="2"/>
        <v>1020</v>
      </c>
    </row>
    <row r="206" spans="1:9" ht="90.75" thickBot="1">
      <c r="A206" s="120" t="s">
        <v>267</v>
      </c>
      <c r="B206" s="99" t="s">
        <v>61</v>
      </c>
      <c r="C206" s="99" t="s">
        <v>13</v>
      </c>
      <c r="D206" s="152" t="s">
        <v>266</v>
      </c>
      <c r="E206" s="121">
        <v>600</v>
      </c>
      <c r="F206" s="110">
        <f>+[1]ведомственная!G177</f>
        <v>1040.8</v>
      </c>
      <c r="G206" s="110">
        <v>1040.8</v>
      </c>
      <c r="H206" s="110">
        <v>1040.8</v>
      </c>
      <c r="I206" s="2">
        <f t="shared" si="2"/>
        <v>3122.3999999999996</v>
      </c>
    </row>
    <row r="207" spans="1:9" ht="90.75" thickBot="1">
      <c r="A207" s="120" t="s">
        <v>268</v>
      </c>
      <c r="B207" s="99" t="s">
        <v>61</v>
      </c>
      <c r="C207" s="99" t="s">
        <v>13</v>
      </c>
      <c r="D207" s="152" t="s">
        <v>269</v>
      </c>
      <c r="E207" s="121">
        <v>200</v>
      </c>
      <c r="F207" s="110">
        <f>+[1]ведомственная!G178</f>
        <v>100</v>
      </c>
      <c r="G207" s="110">
        <v>100</v>
      </c>
      <c r="H207" s="110">
        <v>100</v>
      </c>
      <c r="I207" s="2">
        <f t="shared" si="2"/>
        <v>300</v>
      </c>
    </row>
    <row r="208" spans="1:9" ht="169.5" hidden="1" thickBot="1">
      <c r="A208" s="31" t="s">
        <v>270</v>
      </c>
      <c r="B208" s="19" t="s">
        <v>61</v>
      </c>
      <c r="C208" s="19" t="s">
        <v>13</v>
      </c>
      <c r="D208" s="55" t="s">
        <v>271</v>
      </c>
      <c r="E208" s="32">
        <v>600</v>
      </c>
      <c r="F208" s="28">
        <f>[1]ведомственная!G179</f>
        <v>0</v>
      </c>
      <c r="G208" s="28">
        <v>0</v>
      </c>
      <c r="H208" s="28">
        <v>0</v>
      </c>
      <c r="I208" s="2">
        <f t="shared" si="2"/>
        <v>0</v>
      </c>
    </row>
    <row r="209" spans="1:12" ht="105.75" thickBot="1">
      <c r="A209" s="120" t="s">
        <v>270</v>
      </c>
      <c r="B209" s="99" t="s">
        <v>61</v>
      </c>
      <c r="C209" s="99" t="s">
        <v>13</v>
      </c>
      <c r="D209" s="152" t="s">
        <v>273</v>
      </c>
      <c r="E209" s="121">
        <v>200</v>
      </c>
      <c r="F209" s="110"/>
      <c r="G209" s="110">
        <v>3168.8</v>
      </c>
      <c r="H209" s="110">
        <v>3127.3</v>
      </c>
      <c r="I209" s="2"/>
    </row>
    <row r="210" spans="1:12" ht="120.75" thickBot="1">
      <c r="A210" s="120" t="s">
        <v>272</v>
      </c>
      <c r="B210" s="99" t="s">
        <v>61</v>
      </c>
      <c r="C210" s="99" t="s">
        <v>13</v>
      </c>
      <c r="D210" s="152" t="s">
        <v>273</v>
      </c>
      <c r="E210" s="121">
        <v>600</v>
      </c>
      <c r="F210" s="110">
        <f>[1]ведомственная!G181</f>
        <v>1899.6</v>
      </c>
      <c r="G210" s="110">
        <v>1584.4</v>
      </c>
      <c r="H210" s="110">
        <v>3127.4</v>
      </c>
      <c r="I210" s="2">
        <f t="shared" si="2"/>
        <v>6611.4</v>
      </c>
    </row>
    <row r="211" spans="1:12" ht="90.75" thickBot="1">
      <c r="A211" s="120" t="s">
        <v>453</v>
      </c>
      <c r="B211" s="99" t="s">
        <v>61</v>
      </c>
      <c r="C211" s="99" t="s">
        <v>13</v>
      </c>
      <c r="D211" s="152"/>
      <c r="E211" s="121">
        <v>200</v>
      </c>
      <c r="F211" s="110">
        <f>[1]программы!G104</f>
        <v>1568.7329999999999</v>
      </c>
      <c r="G211" s="110">
        <v>3137.4659999999999</v>
      </c>
      <c r="H211" s="110">
        <v>4705.4660000000003</v>
      </c>
      <c r="I211" s="2"/>
    </row>
    <row r="212" spans="1:12" ht="90.75" thickBot="1">
      <c r="A212" s="120" t="s">
        <v>454</v>
      </c>
      <c r="B212" s="99" t="s">
        <v>61</v>
      </c>
      <c r="C212" s="99" t="s">
        <v>13</v>
      </c>
      <c r="D212" s="152"/>
      <c r="E212" s="121">
        <v>600</v>
      </c>
      <c r="F212" s="110">
        <f>[1]программы!G105</f>
        <v>3137.4659999999999</v>
      </c>
      <c r="G212" s="110">
        <v>1568.7329999999999</v>
      </c>
      <c r="H212" s="110">
        <v>0</v>
      </c>
      <c r="I212" s="2"/>
    </row>
    <row r="213" spans="1:12" ht="135.75" thickBot="1">
      <c r="A213" s="120" t="s">
        <v>455</v>
      </c>
      <c r="B213" s="99" t="s">
        <v>61</v>
      </c>
      <c r="C213" s="99" t="s">
        <v>13</v>
      </c>
      <c r="D213" s="152"/>
      <c r="E213" s="121">
        <v>600</v>
      </c>
      <c r="F213" s="110">
        <f>[1]программы!G106</f>
        <v>1239</v>
      </c>
      <c r="G213" s="110">
        <v>0</v>
      </c>
      <c r="H213" s="110">
        <v>0</v>
      </c>
      <c r="I213" s="2"/>
    </row>
    <row r="214" spans="1:12" ht="75.75" thickBot="1">
      <c r="A214" s="120" t="s">
        <v>456</v>
      </c>
      <c r="B214" s="99" t="s">
        <v>61</v>
      </c>
      <c r="C214" s="99" t="s">
        <v>13</v>
      </c>
      <c r="D214" s="152" t="s">
        <v>457</v>
      </c>
      <c r="E214" s="121">
        <v>200</v>
      </c>
      <c r="F214" s="110">
        <f>[1]программы!G107</f>
        <v>900</v>
      </c>
      <c r="G214" s="110">
        <v>0</v>
      </c>
      <c r="H214" s="110">
        <v>0</v>
      </c>
      <c r="I214" s="2"/>
    </row>
    <row r="215" spans="1:12" ht="75.75" thickBot="1">
      <c r="A215" s="120" t="s">
        <v>458</v>
      </c>
      <c r="B215" s="99" t="s">
        <v>61</v>
      </c>
      <c r="C215" s="99" t="s">
        <v>13</v>
      </c>
      <c r="D215" s="152" t="s">
        <v>457</v>
      </c>
      <c r="E215" s="121">
        <v>600</v>
      </c>
      <c r="F215" s="110">
        <f>[1]программы!G108</f>
        <v>1800</v>
      </c>
      <c r="G215" s="110">
        <v>0</v>
      </c>
      <c r="H215" s="110">
        <v>0</v>
      </c>
      <c r="I215" s="2"/>
    </row>
    <row r="216" spans="1:12" ht="15.75" thickBot="1">
      <c r="A216" s="84" t="s">
        <v>274</v>
      </c>
      <c r="B216" s="85" t="s">
        <v>61</v>
      </c>
      <c r="C216" s="85" t="s">
        <v>23</v>
      </c>
      <c r="D216" s="86"/>
      <c r="E216" s="85"/>
      <c r="F216" s="103">
        <f>+F217</f>
        <v>28951.530199999997</v>
      </c>
      <c r="G216" s="103">
        <v>26108.702700000002</v>
      </c>
      <c r="H216" s="103">
        <v>27027.804954999992</v>
      </c>
      <c r="I216" s="2">
        <f t="shared" si="2"/>
        <v>82088.037855000002</v>
      </c>
      <c r="K216">
        <v>28951.530200000001</v>
      </c>
      <c r="L216" s="2">
        <f>F216-K216</f>
        <v>0</v>
      </c>
    </row>
    <row r="217" spans="1:12" ht="15.75" thickBot="1">
      <c r="A217" s="126" t="s">
        <v>275</v>
      </c>
      <c r="B217" s="106" t="s">
        <v>61</v>
      </c>
      <c r="C217" s="106" t="s">
        <v>23</v>
      </c>
      <c r="D217" s="116" t="s">
        <v>276</v>
      </c>
      <c r="E217" s="116"/>
      <c r="F217" s="107">
        <f>+F218</f>
        <v>28951.530199999997</v>
      </c>
      <c r="G217" s="107">
        <v>26108.702700000002</v>
      </c>
      <c r="H217" s="107">
        <v>27027.804954999992</v>
      </c>
      <c r="I217" s="2">
        <f t="shared" si="2"/>
        <v>82088.037855000002</v>
      </c>
    </row>
    <row r="218" spans="1:12" ht="30.75" thickBot="1">
      <c r="A218" s="128" t="s">
        <v>277</v>
      </c>
      <c r="B218" s="96" t="s">
        <v>61</v>
      </c>
      <c r="C218" s="96" t="s">
        <v>23</v>
      </c>
      <c r="D218" s="119" t="s">
        <v>278</v>
      </c>
      <c r="E218" s="119"/>
      <c r="F218" s="108">
        <f>+F220+F221+F222+F223+F224+F219</f>
        <v>28951.530199999997</v>
      </c>
      <c r="G218" s="108">
        <v>26108.702700000002</v>
      </c>
      <c r="H218" s="108">
        <v>27027.804954999992</v>
      </c>
      <c r="I218" s="2">
        <f t="shared" ref="I218:I284" si="3">F218+G218+H218</f>
        <v>82088.037855000002</v>
      </c>
    </row>
    <row r="219" spans="1:12" ht="105.75" thickBot="1">
      <c r="A219" s="109" t="s">
        <v>459</v>
      </c>
      <c r="B219" s="99" t="s">
        <v>61</v>
      </c>
      <c r="C219" s="99" t="s">
        <v>23</v>
      </c>
      <c r="D219" s="153" t="s">
        <v>460</v>
      </c>
      <c r="E219" s="100">
        <v>600</v>
      </c>
      <c r="F219" s="110">
        <f>[1]программы!G115</f>
        <v>2232.69</v>
      </c>
      <c r="G219" s="110">
        <v>0</v>
      </c>
      <c r="H219" s="110">
        <v>0</v>
      </c>
      <c r="I219" s="2"/>
    </row>
    <row r="220" spans="1:12" ht="105.75" thickBot="1">
      <c r="A220" s="109" t="s">
        <v>279</v>
      </c>
      <c r="B220" s="99" t="s">
        <v>61</v>
      </c>
      <c r="C220" s="99" t="s">
        <v>23</v>
      </c>
      <c r="D220" s="100" t="s">
        <v>280</v>
      </c>
      <c r="E220" s="100">
        <v>100</v>
      </c>
      <c r="F220" s="110">
        <f>+[1]ведомственная!G191</f>
        <v>11027.4192</v>
      </c>
      <c r="G220" s="110">
        <v>11027.4192</v>
      </c>
      <c r="H220" s="110">
        <v>11303.104679999999</v>
      </c>
      <c r="I220" s="2">
        <f t="shared" si="3"/>
        <v>33357.943079999997</v>
      </c>
    </row>
    <row r="221" spans="1:12" ht="75.75" thickBot="1">
      <c r="A221" s="109" t="s">
        <v>281</v>
      </c>
      <c r="B221" s="99" t="s">
        <v>61</v>
      </c>
      <c r="C221" s="99" t="s">
        <v>23</v>
      </c>
      <c r="D221" s="100" t="s">
        <v>280</v>
      </c>
      <c r="E221" s="100">
        <v>200</v>
      </c>
      <c r="F221" s="110">
        <f>+[1]ведомственная!G192</f>
        <v>1565.6499999999978</v>
      </c>
      <c r="G221" s="110">
        <v>1270.7124999999996</v>
      </c>
      <c r="H221" s="110">
        <v>1422.0499999999993</v>
      </c>
      <c r="I221" s="2">
        <f t="shared" si="3"/>
        <v>4258.4124999999967</v>
      </c>
    </row>
    <row r="222" spans="1:12" ht="75.75" thickBot="1">
      <c r="A222" s="109" t="s">
        <v>282</v>
      </c>
      <c r="B222" s="99" t="s">
        <v>61</v>
      </c>
      <c r="C222" s="99" t="s">
        <v>23</v>
      </c>
      <c r="D222" s="100" t="s">
        <v>280</v>
      </c>
      <c r="E222" s="100">
        <v>300</v>
      </c>
      <c r="F222" s="110">
        <f>+[1]ведомственная!G193</f>
        <v>18</v>
      </c>
      <c r="G222" s="110">
        <v>0</v>
      </c>
      <c r="H222" s="110">
        <v>0</v>
      </c>
      <c r="I222" s="2">
        <f t="shared" si="3"/>
        <v>18</v>
      </c>
    </row>
    <row r="223" spans="1:12" ht="90.75" thickBot="1">
      <c r="A223" s="109" t="s">
        <v>283</v>
      </c>
      <c r="B223" s="99" t="s">
        <v>61</v>
      </c>
      <c r="C223" s="99" t="s">
        <v>23</v>
      </c>
      <c r="D223" s="100" t="s">
        <v>280</v>
      </c>
      <c r="E223" s="100">
        <v>600</v>
      </c>
      <c r="F223" s="110">
        <f>+[1]ведомственная!G194</f>
        <v>14098.271000000001</v>
      </c>
      <c r="G223" s="110">
        <v>13801.071</v>
      </c>
      <c r="H223" s="110">
        <v>14293.150274999996</v>
      </c>
      <c r="I223" s="2">
        <f t="shared" si="3"/>
        <v>42192.492274999997</v>
      </c>
    </row>
    <row r="224" spans="1:12" ht="75.75" thickBot="1">
      <c r="A224" s="109" t="s">
        <v>284</v>
      </c>
      <c r="B224" s="99" t="s">
        <v>61</v>
      </c>
      <c r="C224" s="99" t="s">
        <v>23</v>
      </c>
      <c r="D224" s="100" t="s">
        <v>280</v>
      </c>
      <c r="E224" s="100">
        <v>800</v>
      </c>
      <c r="F224" s="110">
        <f>+[1]ведомственная!G195</f>
        <v>9.5</v>
      </c>
      <c r="G224" s="110">
        <v>9.5</v>
      </c>
      <c r="H224" s="110">
        <v>9.5</v>
      </c>
      <c r="I224" s="2">
        <f t="shared" si="3"/>
        <v>28.5</v>
      </c>
    </row>
    <row r="225" spans="1:9" ht="132" customHeight="1" thickBot="1">
      <c r="A225" s="122" t="s">
        <v>285</v>
      </c>
      <c r="B225" s="85" t="s">
        <v>61</v>
      </c>
      <c r="C225" s="85" t="s">
        <v>43</v>
      </c>
      <c r="D225" s="154"/>
      <c r="E225" s="85"/>
      <c r="F225" s="103">
        <f>F226</f>
        <v>100</v>
      </c>
      <c r="G225" s="103">
        <v>0</v>
      </c>
      <c r="H225" s="103">
        <v>100</v>
      </c>
      <c r="I225" s="2">
        <f t="shared" si="3"/>
        <v>200</v>
      </c>
    </row>
    <row r="226" spans="1:9" ht="132" customHeight="1" thickBot="1">
      <c r="A226" s="124" t="s">
        <v>14</v>
      </c>
      <c r="B226" s="89" t="s">
        <v>61</v>
      </c>
      <c r="C226" s="89" t="s">
        <v>43</v>
      </c>
      <c r="D226" s="155" t="s">
        <v>15</v>
      </c>
      <c r="E226" s="89"/>
      <c r="F226" s="104">
        <f>F227</f>
        <v>100</v>
      </c>
      <c r="G226" s="104">
        <v>0</v>
      </c>
      <c r="H226" s="104">
        <v>100</v>
      </c>
      <c r="I226" s="2">
        <f t="shared" si="3"/>
        <v>200</v>
      </c>
    </row>
    <row r="227" spans="1:9" ht="30.75" thickBot="1">
      <c r="A227" s="126" t="s">
        <v>286</v>
      </c>
      <c r="B227" s="106" t="s">
        <v>61</v>
      </c>
      <c r="C227" s="106" t="s">
        <v>43</v>
      </c>
      <c r="D227" s="156" t="s">
        <v>287</v>
      </c>
      <c r="E227" s="106"/>
      <c r="F227" s="107">
        <f>F228</f>
        <v>100</v>
      </c>
      <c r="G227" s="107">
        <v>0</v>
      </c>
      <c r="H227" s="107">
        <v>100</v>
      </c>
      <c r="I227" s="2">
        <f t="shared" si="3"/>
        <v>200</v>
      </c>
    </row>
    <row r="228" spans="1:9" ht="30.75" thickBot="1">
      <c r="A228" s="128" t="s">
        <v>288</v>
      </c>
      <c r="B228" s="96" t="s">
        <v>61</v>
      </c>
      <c r="C228" s="96" t="s">
        <v>43</v>
      </c>
      <c r="D228" s="157" t="s">
        <v>289</v>
      </c>
      <c r="E228" s="96"/>
      <c r="F228" s="108">
        <f>F229</f>
        <v>100</v>
      </c>
      <c r="G228" s="108">
        <v>0</v>
      </c>
      <c r="H228" s="108">
        <v>100</v>
      </c>
      <c r="I228" s="2">
        <f t="shared" si="3"/>
        <v>200</v>
      </c>
    </row>
    <row r="229" spans="1:9" ht="90.75" thickBot="1">
      <c r="A229" s="120" t="s">
        <v>290</v>
      </c>
      <c r="B229" s="99" t="s">
        <v>61</v>
      </c>
      <c r="C229" s="99" t="s">
        <v>43</v>
      </c>
      <c r="D229" s="121" t="s">
        <v>291</v>
      </c>
      <c r="E229" s="121">
        <v>200</v>
      </c>
      <c r="F229" s="72">
        <f>[1]ведомственная!G117</f>
        <v>100</v>
      </c>
      <c r="G229" s="72">
        <v>0</v>
      </c>
      <c r="H229" s="72">
        <v>100</v>
      </c>
      <c r="I229" s="2">
        <f t="shared" si="3"/>
        <v>200</v>
      </c>
    </row>
    <row r="230" spans="1:9" ht="75.75" hidden="1" thickBot="1">
      <c r="A230" s="40" t="s">
        <v>102</v>
      </c>
      <c r="B230" s="13" t="s">
        <v>61</v>
      </c>
      <c r="C230" s="13" t="s">
        <v>43</v>
      </c>
      <c r="D230" s="56" t="s">
        <v>103</v>
      </c>
      <c r="E230" s="13"/>
      <c r="F230" s="22">
        <f>+F231</f>
        <v>0</v>
      </c>
      <c r="G230" s="22">
        <v>0</v>
      </c>
      <c r="H230" s="22">
        <v>0</v>
      </c>
      <c r="I230" s="2">
        <f t="shared" si="3"/>
        <v>0</v>
      </c>
    </row>
    <row r="231" spans="1:9" ht="75.75" hidden="1" thickBot="1">
      <c r="A231" s="35" t="s">
        <v>292</v>
      </c>
      <c r="B231" s="24" t="s">
        <v>61</v>
      </c>
      <c r="C231" s="24" t="s">
        <v>43</v>
      </c>
      <c r="D231" s="57" t="s">
        <v>110</v>
      </c>
      <c r="E231" s="24"/>
      <c r="F231" s="25">
        <f>+F232</f>
        <v>0</v>
      </c>
      <c r="G231" s="25">
        <v>0</v>
      </c>
      <c r="H231" s="25">
        <v>0</v>
      </c>
      <c r="I231" s="2">
        <f t="shared" si="3"/>
        <v>0</v>
      </c>
    </row>
    <row r="232" spans="1:9" ht="75.75" hidden="1" thickBot="1">
      <c r="A232" s="37" t="s">
        <v>156</v>
      </c>
      <c r="B232" s="17" t="s">
        <v>61</v>
      </c>
      <c r="C232" s="17" t="s">
        <v>43</v>
      </c>
      <c r="D232" s="58" t="s">
        <v>157</v>
      </c>
      <c r="E232" s="17"/>
      <c r="F232" s="26">
        <f>+F233</f>
        <v>0</v>
      </c>
      <c r="G232" s="26">
        <v>0</v>
      </c>
      <c r="H232" s="26">
        <v>0</v>
      </c>
      <c r="I232" s="2">
        <f t="shared" si="3"/>
        <v>0</v>
      </c>
    </row>
    <row r="233" spans="1:9" ht="169.5" hidden="1" thickBot="1">
      <c r="A233" s="31" t="s">
        <v>164</v>
      </c>
      <c r="B233" s="19" t="s">
        <v>61</v>
      </c>
      <c r="C233" s="19" t="s">
        <v>43</v>
      </c>
      <c r="D233" s="32" t="s">
        <v>293</v>
      </c>
      <c r="E233" s="32">
        <v>200</v>
      </c>
      <c r="F233" s="45">
        <f>+[1]ведомственная!G309</f>
        <v>0</v>
      </c>
      <c r="G233" s="45">
        <v>0</v>
      </c>
      <c r="H233" s="45">
        <v>0</v>
      </c>
      <c r="I233" s="2">
        <f t="shared" si="3"/>
        <v>0</v>
      </c>
    </row>
    <row r="234" spans="1:9" ht="15.75" thickBot="1">
      <c r="A234" s="122" t="s">
        <v>294</v>
      </c>
      <c r="B234" s="85" t="s">
        <v>61</v>
      </c>
      <c r="C234" s="85" t="s">
        <v>61</v>
      </c>
      <c r="D234" s="86"/>
      <c r="E234" s="85"/>
      <c r="F234" s="103">
        <f>+F235</f>
        <v>4107.8</v>
      </c>
      <c r="G234" s="103">
        <v>4117.8</v>
      </c>
      <c r="H234" s="103">
        <v>4127.8</v>
      </c>
      <c r="I234" s="2">
        <f t="shared" si="3"/>
        <v>12353.400000000001</v>
      </c>
    </row>
    <row r="235" spans="1:9" ht="30.75" thickBot="1">
      <c r="A235" s="124" t="s">
        <v>87</v>
      </c>
      <c r="B235" s="89" t="s">
        <v>61</v>
      </c>
      <c r="C235" s="89" t="s">
        <v>61</v>
      </c>
      <c r="D235" s="155" t="s">
        <v>88</v>
      </c>
      <c r="E235" s="89"/>
      <c r="F235" s="104">
        <f>+F236</f>
        <v>4107.8</v>
      </c>
      <c r="G235" s="104">
        <v>4117.8</v>
      </c>
      <c r="H235" s="104">
        <v>4127.8</v>
      </c>
      <c r="I235" s="2">
        <f t="shared" si="3"/>
        <v>12353.400000000001</v>
      </c>
    </row>
    <row r="236" spans="1:9" ht="15.75" thickBot="1">
      <c r="A236" s="126" t="s">
        <v>295</v>
      </c>
      <c r="B236" s="106" t="s">
        <v>61</v>
      </c>
      <c r="C236" s="106" t="s">
        <v>61</v>
      </c>
      <c r="D236" s="106" t="s">
        <v>296</v>
      </c>
      <c r="E236" s="106"/>
      <c r="F236" s="107">
        <f>+F237+F241</f>
        <v>4107.8</v>
      </c>
      <c r="G236" s="107">
        <v>4117.8</v>
      </c>
      <c r="H236" s="107">
        <v>4127.8</v>
      </c>
      <c r="I236" s="2">
        <f t="shared" si="3"/>
        <v>12353.400000000001</v>
      </c>
    </row>
    <row r="237" spans="1:9" ht="75.75" hidden="1" thickBot="1">
      <c r="A237" s="16" t="s">
        <v>297</v>
      </c>
      <c r="B237" s="17" t="s">
        <v>61</v>
      </c>
      <c r="C237" s="17" t="s">
        <v>61</v>
      </c>
      <c r="D237" s="30" t="s">
        <v>298</v>
      </c>
      <c r="E237" s="30"/>
      <c r="F237" s="26">
        <f>+F238+F239+F240</f>
        <v>0</v>
      </c>
      <c r="G237" s="26">
        <v>0</v>
      </c>
      <c r="H237" s="26">
        <v>0</v>
      </c>
      <c r="I237" s="2">
        <f t="shared" si="3"/>
        <v>0</v>
      </c>
    </row>
    <row r="238" spans="1:9" ht="132" hidden="1" thickBot="1">
      <c r="A238" s="27" t="s">
        <v>299</v>
      </c>
      <c r="B238" s="19" t="s">
        <v>61</v>
      </c>
      <c r="C238" s="19" t="s">
        <v>61</v>
      </c>
      <c r="D238" s="20" t="s">
        <v>300</v>
      </c>
      <c r="E238" s="20">
        <v>200</v>
      </c>
      <c r="F238" s="28">
        <f>+[1]ведомственная!G200</f>
        <v>0</v>
      </c>
      <c r="G238" s="28">
        <v>0</v>
      </c>
      <c r="H238" s="28">
        <v>0</v>
      </c>
      <c r="I238" s="2">
        <f t="shared" si="3"/>
        <v>0</v>
      </c>
    </row>
    <row r="239" spans="1:9" ht="132" hidden="1" thickBot="1">
      <c r="A239" s="27" t="s">
        <v>301</v>
      </c>
      <c r="B239" s="19" t="s">
        <v>61</v>
      </c>
      <c r="C239" s="19" t="s">
        <v>61</v>
      </c>
      <c r="D239" s="20" t="s">
        <v>302</v>
      </c>
      <c r="E239" s="20">
        <v>200</v>
      </c>
      <c r="F239" s="28">
        <f>+[1]ведомственная!G201</f>
        <v>0</v>
      </c>
      <c r="G239" s="28">
        <v>0</v>
      </c>
      <c r="H239" s="28">
        <v>0</v>
      </c>
      <c r="I239" s="2">
        <f t="shared" si="3"/>
        <v>0</v>
      </c>
    </row>
    <row r="240" spans="1:9" ht="132" hidden="1" thickBot="1">
      <c r="A240" s="27" t="s">
        <v>303</v>
      </c>
      <c r="B240" s="19" t="s">
        <v>61</v>
      </c>
      <c r="C240" s="19" t="s">
        <v>61</v>
      </c>
      <c r="D240" s="20" t="s">
        <v>304</v>
      </c>
      <c r="E240" s="20">
        <v>200</v>
      </c>
      <c r="F240" s="28">
        <f>+[1]ведомственная!G202</f>
        <v>0</v>
      </c>
      <c r="G240" s="28">
        <v>0</v>
      </c>
      <c r="H240" s="28">
        <v>0</v>
      </c>
      <c r="I240" s="2">
        <f t="shared" si="3"/>
        <v>0</v>
      </c>
    </row>
    <row r="241" spans="1:9" ht="15.75" thickBot="1">
      <c r="A241" s="128" t="s">
        <v>305</v>
      </c>
      <c r="B241" s="96" t="s">
        <v>61</v>
      </c>
      <c r="C241" s="96" t="s">
        <v>61</v>
      </c>
      <c r="D241" s="96" t="s">
        <v>306</v>
      </c>
      <c r="E241" s="96"/>
      <c r="F241" s="108">
        <f>+F242+F243+F244</f>
        <v>4107.8</v>
      </c>
      <c r="G241" s="108">
        <v>4117.8</v>
      </c>
      <c r="H241" s="108">
        <v>4127.8</v>
      </c>
      <c r="I241" s="2">
        <f t="shared" si="3"/>
        <v>12353.400000000001</v>
      </c>
    </row>
    <row r="242" spans="1:9" ht="75.75" thickBot="1">
      <c r="A242" s="109" t="s">
        <v>307</v>
      </c>
      <c r="B242" s="99" t="s">
        <v>61</v>
      </c>
      <c r="C242" s="99" t="s">
        <v>61</v>
      </c>
      <c r="D242" s="100" t="s">
        <v>308</v>
      </c>
      <c r="E242" s="100">
        <v>200</v>
      </c>
      <c r="F242" s="151">
        <f>+[1]ведомственная!G204</f>
        <v>3736.3</v>
      </c>
      <c r="G242" s="151">
        <v>0</v>
      </c>
      <c r="H242" s="151">
        <v>0</v>
      </c>
      <c r="I242" s="2">
        <f t="shared" si="3"/>
        <v>3736.3</v>
      </c>
    </row>
    <row r="243" spans="1:9" ht="60.75" thickBot="1">
      <c r="A243" s="109" t="s">
        <v>309</v>
      </c>
      <c r="B243" s="99" t="s">
        <v>61</v>
      </c>
      <c r="C243" s="99" t="s">
        <v>61</v>
      </c>
      <c r="D243" s="100" t="s">
        <v>310</v>
      </c>
      <c r="E243" s="100">
        <v>300</v>
      </c>
      <c r="F243" s="151">
        <f>+[1]ведомственная!G205</f>
        <v>250</v>
      </c>
      <c r="G243" s="151">
        <v>3996.3</v>
      </c>
      <c r="H243" s="151">
        <v>4006.3</v>
      </c>
      <c r="I243" s="2">
        <f t="shared" si="3"/>
        <v>8252.6</v>
      </c>
    </row>
    <row r="244" spans="1:9" ht="75.75" thickBot="1">
      <c r="A244" s="109" t="s">
        <v>311</v>
      </c>
      <c r="B244" s="99" t="s">
        <v>61</v>
      </c>
      <c r="C244" s="99" t="s">
        <v>61</v>
      </c>
      <c r="D244" s="100" t="s">
        <v>308</v>
      </c>
      <c r="E244" s="100">
        <v>200</v>
      </c>
      <c r="F244" s="151">
        <f>+[1]ведомственная!G206</f>
        <v>121.49999999999999</v>
      </c>
      <c r="G244" s="151">
        <v>121.49999999999999</v>
      </c>
      <c r="H244" s="151">
        <v>121.49999999999999</v>
      </c>
      <c r="I244" s="2">
        <f t="shared" si="3"/>
        <v>364.49999999999994</v>
      </c>
    </row>
    <row r="245" spans="1:9" ht="15.75" thickBot="1">
      <c r="A245" s="122" t="s">
        <v>312</v>
      </c>
      <c r="B245" s="85" t="s">
        <v>61</v>
      </c>
      <c r="C245" s="85" t="s">
        <v>119</v>
      </c>
      <c r="D245" s="86"/>
      <c r="E245" s="85"/>
      <c r="F245" s="103">
        <f>+F246</f>
        <v>13745.114799999999</v>
      </c>
      <c r="G245" s="103">
        <v>12610.664799999999</v>
      </c>
      <c r="H245" s="103">
        <v>13374.615169999997</v>
      </c>
      <c r="I245" s="2">
        <f t="shared" si="3"/>
        <v>39730.394769999999</v>
      </c>
    </row>
    <row r="246" spans="1:9" ht="30.75" thickBot="1">
      <c r="A246" s="124" t="s">
        <v>87</v>
      </c>
      <c r="B246" s="89" t="s">
        <v>61</v>
      </c>
      <c r="C246" s="89" t="s">
        <v>119</v>
      </c>
      <c r="D246" s="155" t="s">
        <v>88</v>
      </c>
      <c r="E246" s="89"/>
      <c r="F246" s="104">
        <f>+F247+F250</f>
        <v>13745.114799999999</v>
      </c>
      <c r="G246" s="104">
        <v>12610.664799999999</v>
      </c>
      <c r="H246" s="104">
        <v>13374.615169999997</v>
      </c>
      <c r="I246" s="2">
        <f t="shared" si="3"/>
        <v>39730.394769999999</v>
      </c>
    </row>
    <row r="247" spans="1:9" ht="15.75" thickBot="1">
      <c r="A247" s="126" t="s">
        <v>275</v>
      </c>
      <c r="B247" s="106" t="s">
        <v>61</v>
      </c>
      <c r="C247" s="106" t="s">
        <v>119</v>
      </c>
      <c r="D247" s="139" t="s">
        <v>276</v>
      </c>
      <c r="E247" s="139"/>
      <c r="F247" s="127">
        <f>+F248</f>
        <v>300</v>
      </c>
      <c r="G247" s="127">
        <v>0</v>
      </c>
      <c r="H247" s="127">
        <v>0</v>
      </c>
      <c r="I247" s="2">
        <f t="shared" si="3"/>
        <v>300</v>
      </c>
    </row>
    <row r="248" spans="1:9" ht="30.75" thickBot="1">
      <c r="A248" s="128" t="s">
        <v>313</v>
      </c>
      <c r="B248" s="96" t="s">
        <v>61</v>
      </c>
      <c r="C248" s="96" t="s">
        <v>119</v>
      </c>
      <c r="D248" s="140" t="s">
        <v>314</v>
      </c>
      <c r="E248" s="140"/>
      <c r="F248" s="129">
        <f>+F249</f>
        <v>300</v>
      </c>
      <c r="G248" s="129">
        <v>0</v>
      </c>
      <c r="H248" s="129">
        <v>0</v>
      </c>
      <c r="I248" s="2">
        <f t="shared" si="3"/>
        <v>300</v>
      </c>
    </row>
    <row r="249" spans="1:9" ht="75.75" thickBot="1">
      <c r="A249" s="109" t="s">
        <v>315</v>
      </c>
      <c r="B249" s="99" t="s">
        <v>61</v>
      </c>
      <c r="C249" s="99" t="s">
        <v>119</v>
      </c>
      <c r="D249" s="100" t="s">
        <v>316</v>
      </c>
      <c r="E249" s="100">
        <v>200</v>
      </c>
      <c r="F249" s="72">
        <f>+[1]ведомственная!G211</f>
        <v>300</v>
      </c>
      <c r="G249" s="72">
        <v>0</v>
      </c>
      <c r="H249" s="72">
        <v>0</v>
      </c>
      <c r="I249" s="2">
        <f t="shared" si="3"/>
        <v>300</v>
      </c>
    </row>
    <row r="250" spans="1:9" ht="15.75" thickBot="1">
      <c r="A250" s="126" t="s">
        <v>317</v>
      </c>
      <c r="B250" s="106" t="s">
        <v>61</v>
      </c>
      <c r="C250" s="106" t="s">
        <v>119</v>
      </c>
      <c r="D250" s="106" t="s">
        <v>318</v>
      </c>
      <c r="E250" s="106"/>
      <c r="F250" s="107">
        <f>+F251+F255</f>
        <v>13445.114799999999</v>
      </c>
      <c r="G250" s="107">
        <v>12610.664799999999</v>
      </c>
      <c r="H250" s="107">
        <v>13374.615169999997</v>
      </c>
      <c r="I250" s="2">
        <f t="shared" si="3"/>
        <v>39430.394769999999</v>
      </c>
    </row>
    <row r="251" spans="1:9" ht="45.75" thickBot="1">
      <c r="A251" s="128" t="s">
        <v>319</v>
      </c>
      <c r="B251" s="96" t="s">
        <v>61</v>
      </c>
      <c r="C251" s="96" t="s">
        <v>119</v>
      </c>
      <c r="D251" s="96" t="s">
        <v>320</v>
      </c>
      <c r="E251" s="96"/>
      <c r="F251" s="108">
        <f>+F252+F253+F254</f>
        <v>2981.9465999999998</v>
      </c>
      <c r="G251" s="108">
        <v>2668.9465999999998</v>
      </c>
      <c r="H251" s="108">
        <v>3008.3402649999994</v>
      </c>
      <c r="I251" s="2">
        <f t="shared" si="3"/>
        <v>8659.2334649999993</v>
      </c>
    </row>
    <row r="252" spans="1:9" ht="169.5" customHeight="1" thickBot="1">
      <c r="A252" s="120" t="s">
        <v>321</v>
      </c>
      <c r="B252" s="99" t="s">
        <v>61</v>
      </c>
      <c r="C252" s="99" t="s">
        <v>119</v>
      </c>
      <c r="D252" s="121" t="s">
        <v>322</v>
      </c>
      <c r="E252" s="121">
        <v>100</v>
      </c>
      <c r="F252" s="72">
        <f>+[1]ведомственная!G214</f>
        <v>2575.7465999999999</v>
      </c>
      <c r="G252" s="72">
        <v>2575.7465999999999</v>
      </c>
      <c r="H252" s="72">
        <v>2640.1402649999995</v>
      </c>
      <c r="I252" s="2">
        <f t="shared" si="3"/>
        <v>7791.633464999999</v>
      </c>
    </row>
    <row r="253" spans="1:9" ht="132" customHeight="1" thickBot="1">
      <c r="A253" s="120" t="s">
        <v>323</v>
      </c>
      <c r="B253" s="99" t="s">
        <v>61</v>
      </c>
      <c r="C253" s="99" t="s">
        <v>119</v>
      </c>
      <c r="D253" s="121" t="s">
        <v>322</v>
      </c>
      <c r="E253" s="121">
        <v>200</v>
      </c>
      <c r="F253" s="72">
        <f>+[1]ведомственная!G215</f>
        <v>401.99999999999983</v>
      </c>
      <c r="G253" s="72">
        <v>88.999999999999815</v>
      </c>
      <c r="H253" s="72">
        <v>363.99999999999983</v>
      </c>
      <c r="I253" s="2">
        <f t="shared" si="3"/>
        <v>854.99999999999955</v>
      </c>
    </row>
    <row r="254" spans="1:9" ht="90.75" thickBot="1">
      <c r="A254" s="120" t="s">
        <v>324</v>
      </c>
      <c r="B254" s="99" t="s">
        <v>61</v>
      </c>
      <c r="C254" s="99" t="s">
        <v>119</v>
      </c>
      <c r="D254" s="121" t="s">
        <v>322</v>
      </c>
      <c r="E254" s="121">
        <v>800</v>
      </c>
      <c r="F254" s="72">
        <f>+[1]ведомственная!G216</f>
        <v>4.2</v>
      </c>
      <c r="G254" s="72">
        <v>4.2</v>
      </c>
      <c r="H254" s="72">
        <v>4.2</v>
      </c>
      <c r="I254" s="2">
        <f t="shared" si="3"/>
        <v>12.600000000000001</v>
      </c>
    </row>
    <row r="255" spans="1:9" ht="45.75" thickBot="1">
      <c r="A255" s="95" t="s">
        <v>325</v>
      </c>
      <c r="B255" s="96" t="s">
        <v>61</v>
      </c>
      <c r="C255" s="96" t="s">
        <v>119</v>
      </c>
      <c r="D255" s="119" t="s">
        <v>326</v>
      </c>
      <c r="E255" s="119"/>
      <c r="F255" s="129">
        <f>+F256+F257+F258</f>
        <v>10463.1682</v>
      </c>
      <c r="G255" s="129">
        <v>9941.7181999999993</v>
      </c>
      <c r="H255" s="129">
        <v>10366.274904999998</v>
      </c>
      <c r="I255" s="2">
        <f t="shared" si="3"/>
        <v>30771.161304999998</v>
      </c>
    </row>
    <row r="256" spans="1:9" ht="105.75" thickBot="1">
      <c r="A256" s="120" t="s">
        <v>327</v>
      </c>
      <c r="B256" s="99" t="s">
        <v>61</v>
      </c>
      <c r="C256" s="99" t="s">
        <v>119</v>
      </c>
      <c r="D256" s="121" t="s">
        <v>328</v>
      </c>
      <c r="E256" s="121">
        <v>100</v>
      </c>
      <c r="F256" s="72">
        <f>+[1]ведомственная!G218</f>
        <v>8748.2682000000004</v>
      </c>
      <c r="G256" s="72">
        <v>8748.2682000000004</v>
      </c>
      <c r="H256" s="72">
        <v>8966.9749049999991</v>
      </c>
      <c r="I256" s="2">
        <f t="shared" si="3"/>
        <v>26463.511305</v>
      </c>
    </row>
    <row r="257" spans="1:9" ht="113.25" customHeight="1" thickBot="1">
      <c r="A257" s="120" t="s">
        <v>329</v>
      </c>
      <c r="B257" s="99" t="s">
        <v>61</v>
      </c>
      <c r="C257" s="99" t="s">
        <v>119</v>
      </c>
      <c r="D257" s="121" t="s">
        <v>328</v>
      </c>
      <c r="E257" s="121">
        <v>200</v>
      </c>
      <c r="F257" s="72">
        <f>+[1]ведомственная!G219</f>
        <v>1707.6999999999996</v>
      </c>
      <c r="G257" s="72">
        <v>1186.2499999999989</v>
      </c>
      <c r="H257" s="72">
        <v>1392.0999999999988</v>
      </c>
      <c r="I257" s="2">
        <f t="shared" si="3"/>
        <v>4286.0499999999975</v>
      </c>
    </row>
    <row r="258" spans="1:9" ht="75.75" thickBot="1">
      <c r="A258" s="120" t="s">
        <v>330</v>
      </c>
      <c r="B258" s="99" t="s">
        <v>61</v>
      </c>
      <c r="C258" s="99" t="s">
        <v>119</v>
      </c>
      <c r="D258" s="121" t="s">
        <v>328</v>
      </c>
      <c r="E258" s="121">
        <v>800</v>
      </c>
      <c r="F258" s="72">
        <f>+[1]ведомственная!G220</f>
        <v>7.2</v>
      </c>
      <c r="G258" s="72">
        <v>7.2</v>
      </c>
      <c r="H258" s="72">
        <v>7.2</v>
      </c>
      <c r="I258" s="2">
        <f t="shared" si="3"/>
        <v>21.6</v>
      </c>
    </row>
    <row r="259" spans="1:9" ht="15.75" thickBot="1">
      <c r="A259" s="158" t="s">
        <v>331</v>
      </c>
      <c r="B259" s="143" t="s">
        <v>167</v>
      </c>
      <c r="C259" s="143"/>
      <c r="D259" s="143"/>
      <c r="E259" s="89"/>
      <c r="F259" s="159">
        <f>+F260</f>
        <v>39152.149399999995</v>
      </c>
      <c r="G259" s="159">
        <v>2918.1696000000002</v>
      </c>
      <c r="H259" s="159">
        <v>8316.2195360000005</v>
      </c>
      <c r="I259" s="2">
        <f t="shared" si="3"/>
        <v>50386.538535999993</v>
      </c>
    </row>
    <row r="260" spans="1:9" ht="15.75" thickBot="1">
      <c r="A260" s="122" t="s">
        <v>332</v>
      </c>
      <c r="B260" s="85" t="s">
        <v>167</v>
      </c>
      <c r="C260" s="85" t="s">
        <v>11</v>
      </c>
      <c r="D260" s="86"/>
      <c r="E260" s="85"/>
      <c r="F260" s="103">
        <f>+F261</f>
        <v>39152.149399999995</v>
      </c>
      <c r="G260" s="103">
        <v>2918.1696000000002</v>
      </c>
      <c r="H260" s="103">
        <v>8316.2195360000005</v>
      </c>
      <c r="I260" s="2">
        <f t="shared" si="3"/>
        <v>50386.538535999993</v>
      </c>
    </row>
    <row r="261" spans="1:9" ht="30.75" thickBot="1">
      <c r="A261" s="124" t="s">
        <v>333</v>
      </c>
      <c r="B261" s="89" t="s">
        <v>167</v>
      </c>
      <c r="C261" s="89" t="s">
        <v>11</v>
      </c>
      <c r="D261" s="89" t="s">
        <v>334</v>
      </c>
      <c r="E261" s="89"/>
      <c r="F261" s="104">
        <f>+F264+F266+F270</f>
        <v>39152.149399999995</v>
      </c>
      <c r="G261" s="104">
        <v>2918.1696000000002</v>
      </c>
      <c r="H261" s="104">
        <v>8316.2195360000005</v>
      </c>
      <c r="I261" s="2">
        <f t="shared" si="3"/>
        <v>50386.538535999993</v>
      </c>
    </row>
    <row r="262" spans="1:9" ht="30.75" thickBot="1">
      <c r="A262" s="128" t="s">
        <v>461</v>
      </c>
      <c r="B262" s="96" t="s">
        <v>167</v>
      </c>
      <c r="C262" s="96" t="s">
        <v>11</v>
      </c>
      <c r="D262" s="96" t="s">
        <v>462</v>
      </c>
      <c r="E262" s="96"/>
      <c r="F262" s="108"/>
      <c r="G262" s="108"/>
      <c r="H262" s="108">
        <v>2500</v>
      </c>
      <c r="I262" s="2"/>
    </row>
    <row r="263" spans="1:9" ht="60.75" thickBot="1">
      <c r="A263" s="120" t="s">
        <v>463</v>
      </c>
      <c r="B263" s="99" t="s">
        <v>167</v>
      </c>
      <c r="C263" s="99" t="s">
        <v>11</v>
      </c>
      <c r="D263" s="141"/>
      <c r="E263" s="121">
        <v>200</v>
      </c>
      <c r="F263" s="160"/>
      <c r="G263" s="160">
        <v>200</v>
      </c>
      <c r="H263" s="160">
        <v>2500</v>
      </c>
      <c r="I263" s="2"/>
    </row>
    <row r="264" spans="1:9" ht="30.75" thickBot="1">
      <c r="A264" s="128" t="s">
        <v>335</v>
      </c>
      <c r="B264" s="96" t="s">
        <v>167</v>
      </c>
      <c r="C264" s="96" t="s">
        <v>11</v>
      </c>
      <c r="D264" s="96" t="s">
        <v>336</v>
      </c>
      <c r="E264" s="96"/>
      <c r="F264" s="108">
        <f>+F265</f>
        <v>100</v>
      </c>
      <c r="G264" s="108">
        <v>0</v>
      </c>
      <c r="H264" s="108">
        <v>0</v>
      </c>
      <c r="I264" s="2">
        <f t="shared" si="3"/>
        <v>100</v>
      </c>
    </row>
    <row r="265" spans="1:9" ht="45.75" thickBot="1">
      <c r="A265" s="120" t="s">
        <v>337</v>
      </c>
      <c r="B265" s="99" t="s">
        <v>167</v>
      </c>
      <c r="C265" s="99" t="s">
        <v>11</v>
      </c>
      <c r="D265" s="141" t="s">
        <v>338</v>
      </c>
      <c r="E265" s="121">
        <v>200</v>
      </c>
      <c r="F265" s="160">
        <f>+[1]ведомственная!G316</f>
        <v>100</v>
      </c>
      <c r="G265" s="160">
        <v>0</v>
      </c>
      <c r="H265" s="160">
        <v>0</v>
      </c>
      <c r="I265" s="2">
        <f t="shared" si="3"/>
        <v>100</v>
      </c>
    </row>
    <row r="266" spans="1:9" ht="38.25" hidden="1" customHeight="1" thickBot="1">
      <c r="A266" s="37" t="s">
        <v>339</v>
      </c>
      <c r="B266" s="17" t="s">
        <v>167</v>
      </c>
      <c r="C266" s="17" t="s">
        <v>11</v>
      </c>
      <c r="D266" s="17" t="s">
        <v>340</v>
      </c>
      <c r="E266" s="17"/>
      <c r="F266" s="26">
        <f>+F267+F268+F269</f>
        <v>0</v>
      </c>
      <c r="G266" s="26">
        <v>0</v>
      </c>
      <c r="H266" s="26">
        <v>0</v>
      </c>
      <c r="I266" s="2">
        <f t="shared" si="3"/>
        <v>0</v>
      </c>
    </row>
    <row r="267" spans="1:9" ht="38.25" hidden="1" customHeight="1" thickBot="1">
      <c r="A267" s="31" t="s">
        <v>341</v>
      </c>
      <c r="B267" s="19" t="s">
        <v>167</v>
      </c>
      <c r="C267" s="19" t="s">
        <v>11</v>
      </c>
      <c r="D267" s="49" t="s">
        <v>342</v>
      </c>
      <c r="E267" s="32">
        <v>200</v>
      </c>
      <c r="F267" s="60">
        <f>+[1]ведомственная!G318</f>
        <v>0</v>
      </c>
      <c r="G267" s="60">
        <v>0</v>
      </c>
      <c r="H267" s="60">
        <v>0</v>
      </c>
      <c r="I267" s="2">
        <f t="shared" si="3"/>
        <v>0</v>
      </c>
    </row>
    <row r="268" spans="1:9" ht="57" hidden="1" customHeight="1" thickBot="1">
      <c r="A268" s="31" t="s">
        <v>343</v>
      </c>
      <c r="B268" s="19" t="s">
        <v>167</v>
      </c>
      <c r="C268" s="19" t="s">
        <v>11</v>
      </c>
      <c r="D268" s="49" t="s">
        <v>344</v>
      </c>
      <c r="E268" s="32">
        <v>500</v>
      </c>
      <c r="F268" s="60">
        <f>+[1]ведомственная!G319</f>
        <v>0</v>
      </c>
      <c r="G268" s="60">
        <v>0</v>
      </c>
      <c r="H268" s="60">
        <v>0</v>
      </c>
      <c r="I268" s="2">
        <f t="shared" si="3"/>
        <v>0</v>
      </c>
    </row>
    <row r="269" spans="1:9" ht="113.25" hidden="1" customHeight="1" thickBot="1">
      <c r="A269" s="31" t="s">
        <v>345</v>
      </c>
      <c r="B269" s="19" t="s">
        <v>167</v>
      </c>
      <c r="C269" s="19" t="s">
        <v>11</v>
      </c>
      <c r="D269" s="49" t="s">
        <v>346</v>
      </c>
      <c r="E269" s="32">
        <v>200</v>
      </c>
      <c r="F269" s="60">
        <f>+[1]ведомственная!G320</f>
        <v>0</v>
      </c>
      <c r="G269" s="60">
        <v>0</v>
      </c>
      <c r="H269" s="60">
        <v>0</v>
      </c>
      <c r="I269" s="2">
        <f t="shared" si="3"/>
        <v>0</v>
      </c>
    </row>
    <row r="270" spans="1:9" ht="15.75" thickBot="1">
      <c r="A270" s="128" t="s">
        <v>347</v>
      </c>
      <c r="B270" s="96" t="s">
        <v>167</v>
      </c>
      <c r="C270" s="96" t="s">
        <v>11</v>
      </c>
      <c r="D270" s="161" t="s">
        <v>348</v>
      </c>
      <c r="E270" s="140"/>
      <c r="F270" s="162">
        <f>+F271+F272+F274+F273</f>
        <v>39052.149399999995</v>
      </c>
      <c r="G270" s="162">
        <v>2918.1696000000002</v>
      </c>
      <c r="H270" s="162">
        <v>5816.2195360000005</v>
      </c>
      <c r="I270" s="2">
        <f t="shared" si="3"/>
        <v>47786.538535999993</v>
      </c>
    </row>
    <row r="271" spans="1:9" ht="105.75" thickBot="1">
      <c r="A271" s="120" t="s">
        <v>349</v>
      </c>
      <c r="B271" s="99" t="s">
        <v>167</v>
      </c>
      <c r="C271" s="99" t="s">
        <v>11</v>
      </c>
      <c r="D271" s="121" t="s">
        <v>350</v>
      </c>
      <c r="E271" s="121">
        <v>100</v>
      </c>
      <c r="F271" s="160">
        <f>+[1]ведомственная!G322</f>
        <v>37986.949399999998</v>
      </c>
      <c r="G271" s="160">
        <v>2818.5696000000003</v>
      </c>
      <c r="H271" s="160">
        <v>2917.2195360000005</v>
      </c>
      <c r="I271" s="2">
        <f t="shared" si="3"/>
        <v>43722.738536000004</v>
      </c>
    </row>
    <row r="272" spans="1:9" ht="75.75" thickBot="1">
      <c r="A272" s="120" t="s">
        <v>351</v>
      </c>
      <c r="B272" s="99" t="s">
        <v>167</v>
      </c>
      <c r="C272" s="99" t="s">
        <v>11</v>
      </c>
      <c r="D272" s="121" t="s">
        <v>350</v>
      </c>
      <c r="E272" s="121">
        <v>200</v>
      </c>
      <c r="F272" s="160">
        <f>+[1]ведомственная!G323</f>
        <v>1065.2</v>
      </c>
      <c r="G272" s="160">
        <v>99.6</v>
      </c>
      <c r="H272" s="160">
        <v>2899</v>
      </c>
      <c r="I272" s="2">
        <f t="shared" si="3"/>
        <v>4063.8</v>
      </c>
    </row>
    <row r="273" spans="1:9" ht="113.25" hidden="1" thickBot="1">
      <c r="A273" s="31" t="s">
        <v>352</v>
      </c>
      <c r="B273" s="19" t="s">
        <v>167</v>
      </c>
      <c r="C273" s="19" t="s">
        <v>11</v>
      </c>
      <c r="D273" s="32" t="s">
        <v>350</v>
      </c>
      <c r="E273" s="32">
        <v>500</v>
      </c>
      <c r="F273" s="60">
        <f>+[1]программы!G280</f>
        <v>0</v>
      </c>
      <c r="G273" s="60">
        <v>0</v>
      </c>
      <c r="H273" s="60">
        <v>0</v>
      </c>
      <c r="I273" s="2">
        <f t="shared" si="3"/>
        <v>0</v>
      </c>
    </row>
    <row r="274" spans="1:9" ht="38.25" hidden="1" customHeight="1" thickBot="1">
      <c r="A274" s="31" t="s">
        <v>353</v>
      </c>
      <c r="B274" s="19" t="s">
        <v>167</v>
      </c>
      <c r="C274" s="19" t="s">
        <v>11</v>
      </c>
      <c r="D274" s="32" t="s">
        <v>350</v>
      </c>
      <c r="E274" s="32">
        <v>800</v>
      </c>
      <c r="F274" s="60">
        <f>+[1]ведомственная!G325</f>
        <v>0</v>
      </c>
      <c r="G274" s="60">
        <v>0</v>
      </c>
      <c r="H274" s="60">
        <v>0</v>
      </c>
      <c r="I274" s="2">
        <f t="shared" si="3"/>
        <v>0</v>
      </c>
    </row>
    <row r="275" spans="1:9" ht="94.5" customHeight="1" thickBot="1">
      <c r="A275" s="158" t="s">
        <v>354</v>
      </c>
      <c r="B275" s="163">
        <v>10</v>
      </c>
      <c r="C275" s="163"/>
      <c r="D275" s="143"/>
      <c r="E275" s="89"/>
      <c r="F275" s="164">
        <f>+F276+F281+F298+F313</f>
        <v>16914.900000000001</v>
      </c>
      <c r="G275" s="164">
        <v>16815.3</v>
      </c>
      <c r="H275" s="164">
        <v>16788.599999999999</v>
      </c>
      <c r="I275" s="2">
        <f t="shared" si="3"/>
        <v>50518.799999999996</v>
      </c>
    </row>
    <row r="276" spans="1:9" ht="94.5" customHeight="1" thickBot="1">
      <c r="A276" s="122" t="s">
        <v>355</v>
      </c>
      <c r="B276" s="165">
        <v>10</v>
      </c>
      <c r="C276" s="85" t="s">
        <v>11</v>
      </c>
      <c r="D276" s="85"/>
      <c r="E276" s="85"/>
      <c r="F276" s="123">
        <f>+F277</f>
        <v>4430</v>
      </c>
      <c r="G276" s="123">
        <v>4430</v>
      </c>
      <c r="H276" s="123">
        <v>4430</v>
      </c>
      <c r="I276" s="2">
        <f t="shared" si="3"/>
        <v>13290</v>
      </c>
    </row>
    <row r="277" spans="1:9" ht="169.5" customHeight="1" thickBot="1">
      <c r="A277" s="124" t="s">
        <v>50</v>
      </c>
      <c r="B277" s="166">
        <v>10</v>
      </c>
      <c r="C277" s="89" t="s">
        <v>11</v>
      </c>
      <c r="D277" s="89" t="s">
        <v>51</v>
      </c>
      <c r="E277" s="89"/>
      <c r="F277" s="125">
        <f>+F278</f>
        <v>4430</v>
      </c>
      <c r="G277" s="125">
        <v>4430</v>
      </c>
      <c r="H277" s="125">
        <v>4430</v>
      </c>
      <c r="I277" s="2">
        <f t="shared" si="3"/>
        <v>13290</v>
      </c>
    </row>
    <row r="278" spans="1:9" ht="60.75" thickBot="1">
      <c r="A278" s="126" t="s">
        <v>356</v>
      </c>
      <c r="B278" s="139">
        <v>10</v>
      </c>
      <c r="C278" s="106" t="s">
        <v>11</v>
      </c>
      <c r="D278" s="106" t="s">
        <v>357</v>
      </c>
      <c r="E278" s="106"/>
      <c r="F278" s="127">
        <f>+F279</f>
        <v>4430</v>
      </c>
      <c r="G278" s="127">
        <v>4430</v>
      </c>
      <c r="H278" s="127">
        <v>4430</v>
      </c>
      <c r="I278" s="2">
        <f t="shared" si="3"/>
        <v>13290</v>
      </c>
    </row>
    <row r="279" spans="1:9" ht="60.75" thickBot="1">
      <c r="A279" s="128" t="s">
        <v>358</v>
      </c>
      <c r="B279" s="140">
        <v>10</v>
      </c>
      <c r="C279" s="96" t="s">
        <v>11</v>
      </c>
      <c r="D279" s="96" t="s">
        <v>359</v>
      </c>
      <c r="E279" s="96"/>
      <c r="F279" s="129">
        <f>+F280</f>
        <v>4430</v>
      </c>
      <c r="G279" s="129">
        <v>4430</v>
      </c>
      <c r="H279" s="129">
        <v>4430</v>
      </c>
      <c r="I279" s="2">
        <f t="shared" si="3"/>
        <v>13290</v>
      </c>
    </row>
    <row r="280" spans="1:9" ht="105.75" thickBot="1">
      <c r="A280" s="120" t="s">
        <v>360</v>
      </c>
      <c r="B280" s="121">
        <v>10</v>
      </c>
      <c r="C280" s="99" t="s">
        <v>11</v>
      </c>
      <c r="D280" s="152" t="s">
        <v>361</v>
      </c>
      <c r="E280" s="152">
        <v>300</v>
      </c>
      <c r="F280" s="160">
        <f>+[1]ведомственная!G351</f>
        <v>4430</v>
      </c>
      <c r="G280" s="160">
        <v>4430</v>
      </c>
      <c r="H280" s="160">
        <v>4430</v>
      </c>
      <c r="I280" s="2">
        <f t="shared" si="3"/>
        <v>13290</v>
      </c>
    </row>
    <row r="281" spans="1:9" ht="15.75" thickBot="1">
      <c r="A281" s="122" t="s">
        <v>362</v>
      </c>
      <c r="B281" s="165">
        <v>10</v>
      </c>
      <c r="C281" s="85" t="s">
        <v>23</v>
      </c>
      <c r="D281" s="86"/>
      <c r="E281" s="85"/>
      <c r="F281" s="123">
        <f>+F282+F286+F290+F294</f>
        <v>3272.1</v>
      </c>
      <c r="G281" s="123">
        <v>3218.4</v>
      </c>
      <c r="H281" s="123">
        <v>3237.9</v>
      </c>
      <c r="I281" s="2">
        <f t="shared" si="3"/>
        <v>9728.4</v>
      </c>
    </row>
    <row r="282" spans="1:9" ht="38.25" hidden="1" thickBot="1">
      <c r="A282" s="12" t="s">
        <v>14</v>
      </c>
      <c r="B282" s="64">
        <v>10</v>
      </c>
      <c r="C282" s="13" t="s">
        <v>23</v>
      </c>
      <c r="D282" s="64" t="s">
        <v>15</v>
      </c>
      <c r="E282" s="64"/>
      <c r="F282" s="65">
        <f>+F283</f>
        <v>0</v>
      </c>
      <c r="G282" s="65">
        <v>0</v>
      </c>
      <c r="H282" s="65">
        <v>0</v>
      </c>
      <c r="I282" s="2">
        <f t="shared" si="3"/>
        <v>0</v>
      </c>
    </row>
    <row r="283" spans="1:9" ht="38.25" hidden="1" thickBot="1">
      <c r="A283" s="35" t="s">
        <v>16</v>
      </c>
      <c r="B283" s="47">
        <v>10</v>
      </c>
      <c r="C283" s="24" t="s">
        <v>23</v>
      </c>
      <c r="D283" s="47" t="s">
        <v>17</v>
      </c>
      <c r="E283" s="47"/>
      <c r="F283" s="66">
        <f>+F284</f>
        <v>0</v>
      </c>
      <c r="G283" s="66">
        <v>0</v>
      </c>
      <c r="H283" s="66">
        <v>0</v>
      </c>
      <c r="I283" s="2">
        <f t="shared" si="3"/>
        <v>0</v>
      </c>
    </row>
    <row r="284" spans="1:9" ht="57" hidden="1" thickBot="1">
      <c r="A284" s="37" t="s">
        <v>68</v>
      </c>
      <c r="B284" s="48">
        <v>10</v>
      </c>
      <c r="C284" s="17" t="s">
        <v>23</v>
      </c>
      <c r="D284" s="48" t="s">
        <v>69</v>
      </c>
      <c r="E284" s="48"/>
      <c r="F284" s="61">
        <f>+F285</f>
        <v>0</v>
      </c>
      <c r="G284" s="61">
        <v>0</v>
      </c>
      <c r="H284" s="61">
        <v>0</v>
      </c>
      <c r="I284" s="2">
        <f t="shared" si="3"/>
        <v>0</v>
      </c>
    </row>
    <row r="285" spans="1:9" ht="113.25" hidden="1" thickBot="1">
      <c r="A285" s="31" t="s">
        <v>363</v>
      </c>
      <c r="B285" s="32">
        <v>10</v>
      </c>
      <c r="C285" s="19" t="s">
        <v>23</v>
      </c>
      <c r="D285" s="32" t="s">
        <v>364</v>
      </c>
      <c r="E285" s="32">
        <v>300</v>
      </c>
      <c r="F285" s="60">
        <f>+[1]ведомственная!G127</f>
        <v>0</v>
      </c>
      <c r="G285" s="60">
        <v>0</v>
      </c>
      <c r="H285" s="60">
        <v>0</v>
      </c>
      <c r="I285" s="2">
        <f t="shared" ref="I285:I349" si="4">F285+G285+H285</f>
        <v>0</v>
      </c>
    </row>
    <row r="286" spans="1:9" ht="45.75" thickBot="1">
      <c r="A286" s="167" t="s">
        <v>229</v>
      </c>
      <c r="B286" s="166">
        <v>10</v>
      </c>
      <c r="C286" s="89" t="s">
        <v>23</v>
      </c>
      <c r="D286" s="89" t="s">
        <v>230</v>
      </c>
      <c r="E286" s="89"/>
      <c r="F286" s="125">
        <f>+F287</f>
        <v>2202.5</v>
      </c>
      <c r="G286" s="125">
        <v>3218.4</v>
      </c>
      <c r="H286" s="125">
        <v>3237.9</v>
      </c>
      <c r="I286" s="2">
        <f t="shared" si="4"/>
        <v>8658.7999999999993</v>
      </c>
    </row>
    <row r="287" spans="1:9" ht="132" customHeight="1" thickBot="1">
      <c r="A287" s="168" t="s">
        <v>365</v>
      </c>
      <c r="B287" s="169">
        <v>10</v>
      </c>
      <c r="C287" s="170" t="s">
        <v>23</v>
      </c>
      <c r="D287" s="170" t="s">
        <v>366</v>
      </c>
      <c r="E287" s="170"/>
      <c r="F287" s="171">
        <f>+F288</f>
        <v>2202.5</v>
      </c>
      <c r="G287" s="171">
        <v>3218.4</v>
      </c>
      <c r="H287" s="171">
        <v>3237.9</v>
      </c>
      <c r="I287" s="2">
        <f t="shared" si="4"/>
        <v>8658.7999999999993</v>
      </c>
    </row>
    <row r="288" spans="1:9" ht="132" customHeight="1" thickBot="1">
      <c r="A288" s="128" t="s">
        <v>367</v>
      </c>
      <c r="B288" s="140">
        <v>10</v>
      </c>
      <c r="C288" s="96" t="s">
        <v>23</v>
      </c>
      <c r="D288" s="96" t="s">
        <v>368</v>
      </c>
      <c r="E288" s="96"/>
      <c r="F288" s="129">
        <f>+F289</f>
        <v>2202.5</v>
      </c>
      <c r="G288" s="129">
        <v>3218.4</v>
      </c>
      <c r="H288" s="129">
        <v>3237.9</v>
      </c>
      <c r="I288" s="2">
        <f t="shared" si="4"/>
        <v>8658.7999999999993</v>
      </c>
    </row>
    <row r="289" spans="1:9" ht="132" customHeight="1" thickBot="1">
      <c r="A289" s="120" t="s">
        <v>369</v>
      </c>
      <c r="B289" s="121">
        <v>10</v>
      </c>
      <c r="C289" s="99" t="s">
        <v>23</v>
      </c>
      <c r="D289" s="121" t="s">
        <v>370</v>
      </c>
      <c r="E289" s="121">
        <v>300</v>
      </c>
      <c r="F289" s="160">
        <f>+[1]ведомственная!G123</f>
        <v>2202.5</v>
      </c>
      <c r="G289" s="160">
        <v>3218.4</v>
      </c>
      <c r="H289" s="160">
        <v>3237.9</v>
      </c>
      <c r="I289" s="2">
        <f t="shared" si="4"/>
        <v>8658.7999999999993</v>
      </c>
    </row>
    <row r="290" spans="1:9" ht="132" customHeight="1" thickBot="1">
      <c r="A290" s="124" t="s">
        <v>50</v>
      </c>
      <c r="B290" s="166">
        <v>10</v>
      </c>
      <c r="C290" s="89" t="s">
        <v>23</v>
      </c>
      <c r="D290" s="89" t="s">
        <v>51</v>
      </c>
      <c r="E290" s="89"/>
      <c r="F290" s="125">
        <f>+F291</f>
        <v>162</v>
      </c>
      <c r="G290" s="125">
        <v>0</v>
      </c>
      <c r="H290" s="125">
        <v>0</v>
      </c>
      <c r="I290" s="2">
        <f t="shared" si="4"/>
        <v>162</v>
      </c>
    </row>
    <row r="291" spans="1:9" ht="60.75" thickBot="1">
      <c r="A291" s="126" t="s">
        <v>356</v>
      </c>
      <c r="B291" s="139">
        <v>10</v>
      </c>
      <c r="C291" s="106" t="s">
        <v>23</v>
      </c>
      <c r="D291" s="106" t="s">
        <v>357</v>
      </c>
      <c r="E291" s="106"/>
      <c r="F291" s="127">
        <f>+F292</f>
        <v>162</v>
      </c>
      <c r="G291" s="127">
        <v>0</v>
      </c>
      <c r="H291" s="127">
        <v>0</v>
      </c>
      <c r="I291" s="2">
        <f t="shared" si="4"/>
        <v>162</v>
      </c>
    </row>
    <row r="292" spans="1:9" ht="132" customHeight="1" thickBot="1">
      <c r="A292" s="128" t="s">
        <v>358</v>
      </c>
      <c r="B292" s="140">
        <v>10</v>
      </c>
      <c r="C292" s="96" t="s">
        <v>23</v>
      </c>
      <c r="D292" s="96" t="s">
        <v>359</v>
      </c>
      <c r="E292" s="96"/>
      <c r="F292" s="129">
        <f>+F293</f>
        <v>162</v>
      </c>
      <c r="G292" s="129">
        <v>0</v>
      </c>
      <c r="H292" s="129">
        <v>0</v>
      </c>
      <c r="I292" s="2">
        <f t="shared" si="4"/>
        <v>162</v>
      </c>
    </row>
    <row r="293" spans="1:9" ht="169.5" customHeight="1" thickBot="1">
      <c r="A293" s="120" t="s">
        <v>371</v>
      </c>
      <c r="B293" s="121">
        <v>10</v>
      </c>
      <c r="C293" s="99" t="s">
        <v>23</v>
      </c>
      <c r="D293" s="152" t="s">
        <v>372</v>
      </c>
      <c r="E293" s="152">
        <v>300</v>
      </c>
      <c r="F293" s="160">
        <f>+[1]ведомственная!G356</f>
        <v>162</v>
      </c>
      <c r="G293" s="160">
        <v>0</v>
      </c>
      <c r="H293" s="160">
        <v>0</v>
      </c>
      <c r="I293" s="2">
        <f t="shared" si="4"/>
        <v>162</v>
      </c>
    </row>
    <row r="294" spans="1:9" ht="45.75" thickBot="1">
      <c r="A294" s="124" t="s">
        <v>102</v>
      </c>
      <c r="B294" s="166">
        <v>10</v>
      </c>
      <c r="C294" s="89" t="s">
        <v>23</v>
      </c>
      <c r="D294" s="89" t="s">
        <v>103</v>
      </c>
      <c r="E294" s="89"/>
      <c r="F294" s="125">
        <f>+F295</f>
        <v>907.6</v>
      </c>
      <c r="G294" s="125">
        <v>0</v>
      </c>
      <c r="H294" s="125">
        <v>0</v>
      </c>
      <c r="I294" s="2">
        <f t="shared" si="4"/>
        <v>907.6</v>
      </c>
    </row>
    <row r="295" spans="1:9" ht="30.75" thickBot="1">
      <c r="A295" s="126" t="s">
        <v>221</v>
      </c>
      <c r="B295" s="139">
        <v>10</v>
      </c>
      <c r="C295" s="106" t="s">
        <v>23</v>
      </c>
      <c r="D295" s="106" t="s">
        <v>222</v>
      </c>
      <c r="E295" s="106"/>
      <c r="F295" s="127">
        <f>+F296</f>
        <v>907.6</v>
      </c>
      <c r="G295" s="127">
        <v>0</v>
      </c>
      <c r="H295" s="127">
        <v>0</v>
      </c>
      <c r="I295" s="2">
        <f t="shared" si="4"/>
        <v>907.6</v>
      </c>
    </row>
    <row r="296" spans="1:9" ht="30.75" thickBot="1">
      <c r="A296" s="128" t="s">
        <v>373</v>
      </c>
      <c r="B296" s="140">
        <v>10</v>
      </c>
      <c r="C296" s="96" t="s">
        <v>23</v>
      </c>
      <c r="D296" s="96" t="s">
        <v>374</v>
      </c>
      <c r="E296" s="96"/>
      <c r="F296" s="129">
        <f>+F297</f>
        <v>907.6</v>
      </c>
      <c r="G296" s="129">
        <v>0</v>
      </c>
      <c r="H296" s="129">
        <v>0</v>
      </c>
      <c r="I296" s="2">
        <f t="shared" si="4"/>
        <v>907.6</v>
      </c>
    </row>
    <row r="297" spans="1:9" ht="120.75" thickBot="1">
      <c r="A297" s="120" t="s">
        <v>375</v>
      </c>
      <c r="B297" s="121">
        <v>10</v>
      </c>
      <c r="C297" s="99" t="s">
        <v>23</v>
      </c>
      <c r="D297" s="121" t="s">
        <v>376</v>
      </c>
      <c r="E297" s="121">
        <v>300</v>
      </c>
      <c r="F297" s="160">
        <f>+[1]ведомственная!G331</f>
        <v>907.6</v>
      </c>
      <c r="G297" s="160">
        <v>0</v>
      </c>
      <c r="H297" s="160">
        <v>0</v>
      </c>
      <c r="I297" s="2">
        <f t="shared" si="4"/>
        <v>907.6</v>
      </c>
    </row>
    <row r="298" spans="1:9" ht="15.75" thickBot="1">
      <c r="A298" s="122" t="s">
        <v>377</v>
      </c>
      <c r="B298" s="165">
        <v>10</v>
      </c>
      <c r="C298" s="85" t="s">
        <v>32</v>
      </c>
      <c r="D298" s="86"/>
      <c r="E298" s="85"/>
      <c r="F298" s="123">
        <f>+F299</f>
        <v>8712.8000000000011</v>
      </c>
      <c r="G298" s="123">
        <v>8666.9</v>
      </c>
      <c r="H298" s="123">
        <v>8620.7000000000007</v>
      </c>
      <c r="I298" s="2">
        <f t="shared" si="4"/>
        <v>26000.400000000001</v>
      </c>
    </row>
    <row r="299" spans="1:9" ht="30.75" thickBot="1">
      <c r="A299" s="172" t="s">
        <v>87</v>
      </c>
      <c r="B299" s="166">
        <v>10</v>
      </c>
      <c r="C299" s="89" t="s">
        <v>32</v>
      </c>
      <c r="D299" s="89" t="s">
        <v>88</v>
      </c>
      <c r="E299" s="89"/>
      <c r="F299" s="125">
        <f>+F300+F310</f>
        <v>8712.8000000000011</v>
      </c>
      <c r="G299" s="125">
        <v>8666.9</v>
      </c>
      <c r="H299" s="125">
        <v>8620.7000000000007</v>
      </c>
      <c r="I299" s="2">
        <f t="shared" si="4"/>
        <v>26000.400000000001</v>
      </c>
    </row>
    <row r="300" spans="1:9" ht="30.75" thickBot="1">
      <c r="A300" s="126" t="s">
        <v>89</v>
      </c>
      <c r="B300" s="139">
        <v>10</v>
      </c>
      <c r="C300" s="106" t="s">
        <v>32</v>
      </c>
      <c r="D300" s="156" t="s">
        <v>90</v>
      </c>
      <c r="E300" s="139"/>
      <c r="F300" s="127">
        <f>+F301</f>
        <v>8323.8000000000011</v>
      </c>
      <c r="G300" s="127">
        <v>8277.9</v>
      </c>
      <c r="H300" s="127">
        <v>8231.7000000000007</v>
      </c>
      <c r="I300" s="2">
        <f t="shared" si="4"/>
        <v>24833.4</v>
      </c>
    </row>
    <row r="301" spans="1:9" ht="15.75" thickBot="1">
      <c r="A301" s="128" t="s">
        <v>378</v>
      </c>
      <c r="B301" s="140">
        <v>10</v>
      </c>
      <c r="C301" s="96" t="s">
        <v>32</v>
      </c>
      <c r="D301" s="157" t="s">
        <v>379</v>
      </c>
      <c r="E301" s="140"/>
      <c r="F301" s="129">
        <f>+F302+F303+F304+F305+F306+F307+F308+F309</f>
        <v>8323.8000000000011</v>
      </c>
      <c r="G301" s="129">
        <v>8277.9</v>
      </c>
      <c r="H301" s="129">
        <v>8231.7000000000007</v>
      </c>
      <c r="I301" s="2">
        <f t="shared" si="4"/>
        <v>24833.4</v>
      </c>
    </row>
    <row r="302" spans="1:9" ht="90.75" thickBot="1">
      <c r="A302" s="120" t="s">
        <v>380</v>
      </c>
      <c r="B302" s="121">
        <v>10</v>
      </c>
      <c r="C302" s="99" t="s">
        <v>32</v>
      </c>
      <c r="D302" s="152" t="s">
        <v>381</v>
      </c>
      <c r="E302" s="152">
        <v>300</v>
      </c>
      <c r="F302" s="72">
        <f>+[1]ведомственная!G226</f>
        <v>199.2</v>
      </c>
      <c r="G302" s="72">
        <v>207.2</v>
      </c>
      <c r="H302" s="72">
        <v>207.2</v>
      </c>
      <c r="I302" s="2">
        <f t="shared" si="4"/>
        <v>613.59999999999991</v>
      </c>
    </row>
    <row r="303" spans="1:9" ht="132" hidden="1" thickBot="1">
      <c r="A303" s="31" t="s">
        <v>382</v>
      </c>
      <c r="B303" s="32">
        <v>10</v>
      </c>
      <c r="C303" s="19" t="s">
        <v>32</v>
      </c>
      <c r="D303" s="55" t="s">
        <v>383</v>
      </c>
      <c r="E303" s="55">
        <v>300</v>
      </c>
      <c r="F303" s="45">
        <f>+[1]ведомственная!G227</f>
        <v>0</v>
      </c>
      <c r="G303" s="45">
        <v>0</v>
      </c>
      <c r="H303" s="45">
        <v>0</v>
      </c>
      <c r="I303" s="2">
        <f t="shared" si="4"/>
        <v>0</v>
      </c>
    </row>
    <row r="304" spans="1:9" ht="132" hidden="1" thickBot="1">
      <c r="A304" s="31" t="s">
        <v>384</v>
      </c>
      <c r="B304" s="32">
        <v>10</v>
      </c>
      <c r="C304" s="19" t="s">
        <v>32</v>
      </c>
      <c r="D304" s="55" t="s">
        <v>385</v>
      </c>
      <c r="E304" s="55">
        <v>300</v>
      </c>
      <c r="F304" s="45">
        <f>+[1]ведомственная!G228</f>
        <v>0</v>
      </c>
      <c r="G304" s="45">
        <v>0</v>
      </c>
      <c r="H304" s="45">
        <v>0</v>
      </c>
      <c r="I304" s="2">
        <f t="shared" si="4"/>
        <v>0</v>
      </c>
    </row>
    <row r="305" spans="1:9" ht="132" hidden="1" thickBot="1">
      <c r="A305" s="31" t="s">
        <v>386</v>
      </c>
      <c r="B305" s="32">
        <v>10</v>
      </c>
      <c r="C305" s="19" t="s">
        <v>32</v>
      </c>
      <c r="D305" s="55" t="s">
        <v>387</v>
      </c>
      <c r="E305" s="55">
        <v>300</v>
      </c>
      <c r="F305" s="45">
        <f>+[1]ведомственная!G229</f>
        <v>0</v>
      </c>
      <c r="G305" s="45">
        <v>0</v>
      </c>
      <c r="H305" s="45">
        <v>0</v>
      </c>
      <c r="I305" s="2">
        <f t="shared" si="4"/>
        <v>0</v>
      </c>
    </row>
    <row r="306" spans="1:9" ht="132" hidden="1" thickBot="1">
      <c r="A306" s="31" t="s">
        <v>388</v>
      </c>
      <c r="B306" s="32">
        <v>10</v>
      </c>
      <c r="C306" s="19" t="s">
        <v>32</v>
      </c>
      <c r="D306" s="55" t="s">
        <v>389</v>
      </c>
      <c r="E306" s="55">
        <v>300</v>
      </c>
      <c r="F306" s="45">
        <f>+[1]ведомственная!G230</f>
        <v>0</v>
      </c>
      <c r="G306" s="45">
        <v>0</v>
      </c>
      <c r="H306" s="45">
        <v>0</v>
      </c>
      <c r="I306" s="2">
        <f t="shared" si="4"/>
        <v>0</v>
      </c>
    </row>
    <row r="307" spans="1:9" ht="105.75" thickBot="1">
      <c r="A307" s="120" t="s">
        <v>390</v>
      </c>
      <c r="B307" s="121">
        <v>10</v>
      </c>
      <c r="C307" s="99" t="s">
        <v>32</v>
      </c>
      <c r="D307" s="152" t="s">
        <v>391</v>
      </c>
      <c r="E307" s="152">
        <v>300</v>
      </c>
      <c r="F307" s="72">
        <f>+[1]ведомственная!G231</f>
        <v>8124.6</v>
      </c>
      <c r="G307" s="72">
        <v>8070.7</v>
      </c>
      <c r="H307" s="72">
        <v>8024.5</v>
      </c>
      <c r="I307" s="2">
        <f t="shared" si="4"/>
        <v>24219.8</v>
      </c>
    </row>
    <row r="308" spans="1:9" ht="132" hidden="1" thickBot="1">
      <c r="A308" s="31" t="s">
        <v>392</v>
      </c>
      <c r="B308" s="32">
        <v>10</v>
      </c>
      <c r="C308" s="19" t="s">
        <v>32</v>
      </c>
      <c r="D308" s="55" t="s">
        <v>393</v>
      </c>
      <c r="E308" s="55">
        <v>300</v>
      </c>
      <c r="F308" s="45">
        <f>+[1]ведомственная!G232</f>
        <v>0</v>
      </c>
      <c r="G308" s="45">
        <v>0</v>
      </c>
      <c r="H308" s="45">
        <v>0</v>
      </c>
      <c r="I308" s="2">
        <f t="shared" si="4"/>
        <v>0</v>
      </c>
    </row>
    <row r="309" spans="1:9" ht="169.5" hidden="1" thickBot="1">
      <c r="A309" s="31" t="s">
        <v>394</v>
      </c>
      <c r="B309" s="32">
        <v>10</v>
      </c>
      <c r="C309" s="19" t="s">
        <v>32</v>
      </c>
      <c r="D309" s="55" t="s">
        <v>395</v>
      </c>
      <c r="E309" s="55">
        <v>300</v>
      </c>
      <c r="F309" s="45">
        <f>+[1]ведомственная!G233</f>
        <v>0</v>
      </c>
      <c r="G309" s="45">
        <v>0</v>
      </c>
      <c r="H309" s="45">
        <v>0</v>
      </c>
      <c r="I309" s="2">
        <f t="shared" si="4"/>
        <v>0</v>
      </c>
    </row>
    <row r="310" spans="1:9" ht="15.75" thickBot="1">
      <c r="A310" s="126" t="s">
        <v>239</v>
      </c>
      <c r="B310" s="139">
        <v>10</v>
      </c>
      <c r="C310" s="106" t="s">
        <v>32</v>
      </c>
      <c r="D310" s="106" t="s">
        <v>240</v>
      </c>
      <c r="E310" s="106"/>
      <c r="F310" s="127">
        <f>+F311</f>
        <v>389</v>
      </c>
      <c r="G310" s="127">
        <v>389</v>
      </c>
      <c r="H310" s="127">
        <v>389</v>
      </c>
      <c r="I310" s="2">
        <f t="shared" si="4"/>
        <v>1167</v>
      </c>
    </row>
    <row r="311" spans="1:9" ht="15.75" thickBot="1">
      <c r="A311" s="128" t="s">
        <v>254</v>
      </c>
      <c r="B311" s="140">
        <v>10</v>
      </c>
      <c r="C311" s="96" t="s">
        <v>32</v>
      </c>
      <c r="D311" s="96" t="s">
        <v>255</v>
      </c>
      <c r="E311" s="96"/>
      <c r="F311" s="129">
        <f>+F312</f>
        <v>389</v>
      </c>
      <c r="G311" s="129">
        <v>389</v>
      </c>
      <c r="H311" s="129">
        <v>389</v>
      </c>
      <c r="I311" s="2">
        <f t="shared" si="4"/>
        <v>1167</v>
      </c>
    </row>
    <row r="312" spans="1:9" ht="120.75" thickBot="1">
      <c r="A312" s="120" t="s">
        <v>396</v>
      </c>
      <c r="B312" s="121">
        <v>10</v>
      </c>
      <c r="C312" s="99" t="s">
        <v>32</v>
      </c>
      <c r="D312" s="152" t="s">
        <v>397</v>
      </c>
      <c r="E312" s="121">
        <v>300</v>
      </c>
      <c r="F312" s="72">
        <f>+[1]ведомственная!G236</f>
        <v>389</v>
      </c>
      <c r="G312" s="72">
        <v>389</v>
      </c>
      <c r="H312" s="72">
        <v>389</v>
      </c>
      <c r="I312" s="2">
        <f t="shared" si="4"/>
        <v>1167</v>
      </c>
    </row>
    <row r="313" spans="1:9" ht="15.75" thickBot="1">
      <c r="A313" s="122" t="s">
        <v>398</v>
      </c>
      <c r="B313" s="173" t="s">
        <v>399</v>
      </c>
      <c r="C313" s="173" t="s">
        <v>49</v>
      </c>
      <c r="D313" s="86"/>
      <c r="E313" s="85"/>
      <c r="F313" s="123">
        <f>+F314</f>
        <v>500</v>
      </c>
      <c r="G313" s="123">
        <v>500</v>
      </c>
      <c r="H313" s="123">
        <v>500</v>
      </c>
      <c r="I313" s="2">
        <f t="shared" si="4"/>
        <v>1500</v>
      </c>
    </row>
    <row r="314" spans="1:9" ht="30.75" thickBot="1">
      <c r="A314" s="128" t="s">
        <v>400</v>
      </c>
      <c r="B314" s="161" t="s">
        <v>399</v>
      </c>
      <c r="C314" s="161" t="s">
        <v>49</v>
      </c>
      <c r="D314" s="96" t="s">
        <v>401</v>
      </c>
      <c r="E314" s="96"/>
      <c r="F314" s="129">
        <f>+F315</f>
        <v>500</v>
      </c>
      <c r="G314" s="129">
        <v>500</v>
      </c>
      <c r="H314" s="129">
        <v>500</v>
      </c>
      <c r="I314" s="2">
        <f t="shared" si="4"/>
        <v>1500</v>
      </c>
    </row>
    <row r="315" spans="1:9" ht="75.75" thickBot="1">
      <c r="A315" s="174" t="s">
        <v>402</v>
      </c>
      <c r="B315" s="141" t="s">
        <v>399</v>
      </c>
      <c r="C315" s="141" t="s">
        <v>49</v>
      </c>
      <c r="D315" s="121" t="s">
        <v>403</v>
      </c>
      <c r="E315" s="121">
        <v>600</v>
      </c>
      <c r="F315" s="72">
        <f>+[1]ведомственная!G130</f>
        <v>500</v>
      </c>
      <c r="G315" s="72">
        <v>500</v>
      </c>
      <c r="H315" s="72">
        <v>500</v>
      </c>
      <c r="I315" s="2">
        <f t="shared" si="4"/>
        <v>1500</v>
      </c>
    </row>
    <row r="316" spans="1:9" ht="15.75" thickBot="1">
      <c r="A316" s="158" t="s">
        <v>404</v>
      </c>
      <c r="B316" s="163">
        <v>11</v>
      </c>
      <c r="C316" s="163"/>
      <c r="D316" s="89"/>
      <c r="E316" s="89"/>
      <c r="F316" s="164">
        <f>+F317+F322</f>
        <v>23036.708799999997</v>
      </c>
      <c r="G316" s="164">
        <v>22990.508799999996</v>
      </c>
      <c r="H316" s="164">
        <v>23852.486519999995</v>
      </c>
      <c r="I316" s="2">
        <f t="shared" si="4"/>
        <v>69879.70411999998</v>
      </c>
    </row>
    <row r="317" spans="1:9" ht="15.75" thickBot="1">
      <c r="A317" s="122" t="s">
        <v>405</v>
      </c>
      <c r="B317" s="165">
        <v>11</v>
      </c>
      <c r="C317" s="175" t="s">
        <v>11</v>
      </c>
      <c r="D317" s="85"/>
      <c r="E317" s="85"/>
      <c r="F317" s="123">
        <f>+F318</f>
        <v>100</v>
      </c>
      <c r="G317" s="123">
        <v>0</v>
      </c>
      <c r="H317" s="123">
        <v>0</v>
      </c>
      <c r="I317" s="2">
        <f t="shared" si="4"/>
        <v>100</v>
      </c>
    </row>
    <row r="318" spans="1:9" ht="30.75" thickBot="1">
      <c r="A318" s="124" t="s">
        <v>87</v>
      </c>
      <c r="B318" s="166">
        <v>11</v>
      </c>
      <c r="C318" s="176" t="s">
        <v>11</v>
      </c>
      <c r="D318" s="89" t="s">
        <v>88</v>
      </c>
      <c r="E318" s="89"/>
      <c r="F318" s="125">
        <f>+F319</f>
        <v>100</v>
      </c>
      <c r="G318" s="125">
        <v>0</v>
      </c>
      <c r="H318" s="125">
        <v>0</v>
      </c>
      <c r="I318" s="2">
        <f t="shared" si="4"/>
        <v>100</v>
      </c>
    </row>
    <row r="319" spans="1:9" ht="15.75" thickBot="1">
      <c r="A319" s="126" t="s">
        <v>406</v>
      </c>
      <c r="B319" s="139">
        <v>11</v>
      </c>
      <c r="C319" s="177" t="s">
        <v>11</v>
      </c>
      <c r="D319" s="106" t="s">
        <v>407</v>
      </c>
      <c r="E319" s="106"/>
      <c r="F319" s="127">
        <f>+F320</f>
        <v>100</v>
      </c>
      <c r="G319" s="127">
        <v>0</v>
      </c>
      <c r="H319" s="127">
        <v>0</v>
      </c>
      <c r="I319" s="2">
        <f t="shared" si="4"/>
        <v>100</v>
      </c>
    </row>
    <row r="320" spans="1:9" ht="30.75" thickBot="1">
      <c r="A320" s="128" t="s">
        <v>408</v>
      </c>
      <c r="B320" s="140">
        <v>11</v>
      </c>
      <c r="C320" s="178" t="s">
        <v>11</v>
      </c>
      <c r="D320" s="96" t="s">
        <v>409</v>
      </c>
      <c r="E320" s="96"/>
      <c r="F320" s="129">
        <f>+F321</f>
        <v>100</v>
      </c>
      <c r="G320" s="129">
        <v>0</v>
      </c>
      <c r="H320" s="129">
        <v>0</v>
      </c>
      <c r="I320" s="2">
        <f t="shared" si="4"/>
        <v>100</v>
      </c>
    </row>
    <row r="321" spans="1:9" ht="75.75" thickBot="1">
      <c r="A321" s="120" t="s">
        <v>410</v>
      </c>
      <c r="B321" s="121">
        <v>11</v>
      </c>
      <c r="C321" s="179" t="s">
        <v>11</v>
      </c>
      <c r="D321" s="141" t="s">
        <v>411</v>
      </c>
      <c r="E321" s="121">
        <v>200</v>
      </c>
      <c r="F321" s="137">
        <f>+[1]ведомственная!G242</f>
        <v>100</v>
      </c>
      <c r="G321" s="137">
        <v>0</v>
      </c>
      <c r="H321" s="137">
        <v>0</v>
      </c>
      <c r="I321" s="2">
        <f t="shared" si="4"/>
        <v>100</v>
      </c>
    </row>
    <row r="322" spans="1:9" ht="15.75" thickBot="1">
      <c r="A322" s="122" t="s">
        <v>412</v>
      </c>
      <c r="B322" s="165">
        <v>11</v>
      </c>
      <c r="C322" s="175" t="s">
        <v>13</v>
      </c>
      <c r="D322" s="86"/>
      <c r="E322" s="85"/>
      <c r="F322" s="123">
        <f>+F323</f>
        <v>22936.708799999997</v>
      </c>
      <c r="G322" s="123">
        <v>22990.508799999996</v>
      </c>
      <c r="H322" s="123">
        <v>23852.486519999995</v>
      </c>
      <c r="I322" s="2">
        <f t="shared" si="4"/>
        <v>69779.70411999998</v>
      </c>
    </row>
    <row r="323" spans="1:9" ht="30.75" thickBot="1">
      <c r="A323" s="124" t="s">
        <v>87</v>
      </c>
      <c r="B323" s="166">
        <v>11</v>
      </c>
      <c r="C323" s="176" t="s">
        <v>13</v>
      </c>
      <c r="D323" s="89" t="s">
        <v>88</v>
      </c>
      <c r="E323" s="89"/>
      <c r="F323" s="125">
        <f>+F324</f>
        <v>22936.708799999997</v>
      </c>
      <c r="G323" s="125">
        <v>22990.508799999996</v>
      </c>
      <c r="H323" s="125">
        <v>23852.486519999995</v>
      </c>
      <c r="I323" s="2">
        <f t="shared" si="4"/>
        <v>69779.70411999998</v>
      </c>
    </row>
    <row r="324" spans="1:9" ht="15.75" thickBot="1">
      <c r="A324" s="126" t="s">
        <v>406</v>
      </c>
      <c r="B324" s="139">
        <v>11</v>
      </c>
      <c r="C324" s="177" t="s">
        <v>13</v>
      </c>
      <c r="D324" s="106" t="s">
        <v>407</v>
      </c>
      <c r="E324" s="106"/>
      <c r="F324" s="127">
        <f>+F325</f>
        <v>22936.708799999997</v>
      </c>
      <c r="G324" s="127">
        <v>22990.508799999996</v>
      </c>
      <c r="H324" s="127">
        <v>23852.486519999995</v>
      </c>
      <c r="I324" s="2">
        <f t="shared" si="4"/>
        <v>69779.70411999998</v>
      </c>
    </row>
    <row r="325" spans="1:9" ht="38.25" customHeight="1" thickBot="1">
      <c r="A325" s="128" t="s">
        <v>413</v>
      </c>
      <c r="B325" s="140">
        <v>11</v>
      </c>
      <c r="C325" s="178" t="s">
        <v>13</v>
      </c>
      <c r="D325" s="96" t="s">
        <v>414</v>
      </c>
      <c r="E325" s="96"/>
      <c r="F325" s="129">
        <f>+F327+F326</f>
        <v>22936.708799999997</v>
      </c>
      <c r="G325" s="129">
        <v>22990.508799999996</v>
      </c>
      <c r="H325" s="129">
        <v>23852.486519999995</v>
      </c>
      <c r="I325" s="2">
        <f t="shared" si="4"/>
        <v>69779.70411999998</v>
      </c>
    </row>
    <row r="326" spans="1:9" ht="57" customHeight="1" thickBot="1">
      <c r="A326" s="120" t="s">
        <v>464</v>
      </c>
      <c r="B326" s="121">
        <v>11</v>
      </c>
      <c r="C326" s="179" t="s">
        <v>13</v>
      </c>
      <c r="D326" s="179"/>
      <c r="E326" s="152">
        <v>600</v>
      </c>
      <c r="F326" s="137">
        <f>[1]программы!G145</f>
        <v>380</v>
      </c>
      <c r="G326" s="137">
        <v>760</v>
      </c>
      <c r="H326" s="137">
        <v>1140</v>
      </c>
      <c r="I326" s="2"/>
    </row>
    <row r="327" spans="1:9" ht="38.25" customHeight="1" thickBot="1">
      <c r="A327" s="120" t="s">
        <v>415</v>
      </c>
      <c r="B327" s="121">
        <v>11</v>
      </c>
      <c r="C327" s="179" t="s">
        <v>13</v>
      </c>
      <c r="D327" s="179" t="s">
        <v>416</v>
      </c>
      <c r="E327" s="152">
        <v>600</v>
      </c>
      <c r="F327" s="137">
        <f>+[1]ведомственная!G248</f>
        <v>22556.708799999997</v>
      </c>
      <c r="G327" s="137">
        <v>22230.508799999996</v>
      </c>
      <c r="H327" s="137">
        <v>22712.486519999995</v>
      </c>
      <c r="I327" s="2">
        <f t="shared" si="4"/>
        <v>67499.70411999998</v>
      </c>
    </row>
    <row r="328" spans="1:9" ht="132" hidden="1" customHeight="1" thickBot="1">
      <c r="A328" s="59" t="s">
        <v>417</v>
      </c>
      <c r="B328" s="62">
        <v>13</v>
      </c>
      <c r="C328" s="64"/>
      <c r="D328" s="13"/>
      <c r="E328" s="13"/>
      <c r="F328" s="63">
        <f>+F329</f>
        <v>0</v>
      </c>
      <c r="G328" s="63">
        <v>0</v>
      </c>
      <c r="H328" s="63">
        <v>0</v>
      </c>
      <c r="I328" s="2">
        <f t="shared" si="4"/>
        <v>0</v>
      </c>
    </row>
    <row r="329" spans="1:9" ht="38.25" hidden="1" thickBot="1">
      <c r="A329" s="33" t="s">
        <v>418</v>
      </c>
      <c r="B329" s="67">
        <v>13</v>
      </c>
      <c r="C329" s="67" t="s">
        <v>11</v>
      </c>
      <c r="D329" s="10"/>
      <c r="E329" s="10"/>
      <c r="F329" s="39">
        <f>+F330</f>
        <v>0</v>
      </c>
      <c r="G329" s="39">
        <v>0</v>
      </c>
      <c r="H329" s="39">
        <v>0</v>
      </c>
      <c r="I329" s="2">
        <f t="shared" si="4"/>
        <v>0</v>
      </c>
    </row>
    <row r="330" spans="1:9" ht="38.25" hidden="1" thickBot="1">
      <c r="A330" s="40" t="s">
        <v>50</v>
      </c>
      <c r="B330" s="68" t="s">
        <v>73</v>
      </c>
      <c r="C330" s="68" t="s">
        <v>11</v>
      </c>
      <c r="D330" s="13" t="s">
        <v>51</v>
      </c>
      <c r="E330" s="13"/>
      <c r="F330" s="41">
        <f>+F331</f>
        <v>0</v>
      </c>
      <c r="G330" s="41">
        <v>0</v>
      </c>
      <c r="H330" s="41">
        <v>0</v>
      </c>
      <c r="I330" s="2">
        <f t="shared" si="4"/>
        <v>0</v>
      </c>
    </row>
    <row r="331" spans="1:9" ht="38.25" hidden="1" thickBot="1">
      <c r="A331" s="35" t="s">
        <v>96</v>
      </c>
      <c r="B331" s="53" t="s">
        <v>73</v>
      </c>
      <c r="C331" s="53" t="s">
        <v>11</v>
      </c>
      <c r="D331" s="24" t="s">
        <v>97</v>
      </c>
      <c r="E331" s="24"/>
      <c r="F331" s="42">
        <f>+F332</f>
        <v>0</v>
      </c>
      <c r="G331" s="42">
        <v>0</v>
      </c>
      <c r="H331" s="42">
        <v>0</v>
      </c>
      <c r="I331" s="2">
        <f t="shared" si="4"/>
        <v>0</v>
      </c>
    </row>
    <row r="332" spans="1:9" ht="38.25" hidden="1" thickBot="1">
      <c r="A332" s="37" t="s">
        <v>419</v>
      </c>
      <c r="B332" s="54" t="s">
        <v>73</v>
      </c>
      <c r="C332" s="54" t="s">
        <v>11</v>
      </c>
      <c r="D332" s="17" t="s">
        <v>420</v>
      </c>
      <c r="E332" s="17"/>
      <c r="F332" s="43">
        <f>+F333</f>
        <v>0</v>
      </c>
      <c r="G332" s="43">
        <v>0</v>
      </c>
      <c r="H332" s="43">
        <v>0</v>
      </c>
      <c r="I332" s="2">
        <f t="shared" si="4"/>
        <v>0</v>
      </c>
    </row>
    <row r="333" spans="1:9" ht="169.5" hidden="1" customHeight="1" thickBot="1">
      <c r="A333" s="31" t="s">
        <v>421</v>
      </c>
      <c r="B333" s="49">
        <v>13</v>
      </c>
      <c r="C333" s="49" t="s">
        <v>11</v>
      </c>
      <c r="D333" s="49" t="s">
        <v>422</v>
      </c>
      <c r="E333" s="32">
        <v>700</v>
      </c>
      <c r="F333" s="45">
        <f>+[1]ведомственная!G362</f>
        <v>0</v>
      </c>
      <c r="G333" s="45">
        <v>0</v>
      </c>
      <c r="H333" s="45">
        <v>0</v>
      </c>
      <c r="I333" s="2">
        <f t="shared" si="4"/>
        <v>0</v>
      </c>
    </row>
    <row r="334" spans="1:9" ht="44.25" thickBot="1">
      <c r="A334" s="158" t="s">
        <v>423</v>
      </c>
      <c r="B334" s="163">
        <v>14</v>
      </c>
      <c r="C334" s="166"/>
      <c r="D334" s="89"/>
      <c r="E334" s="89"/>
      <c r="F334" s="164">
        <f>+F335+F341</f>
        <v>27837</v>
      </c>
      <c r="G334" s="164">
        <v>9763</v>
      </c>
      <c r="H334" s="164">
        <v>10315</v>
      </c>
      <c r="I334" s="2">
        <f t="shared" si="4"/>
        <v>47915</v>
      </c>
    </row>
    <row r="335" spans="1:9" ht="30.75" thickBot="1">
      <c r="A335" s="122" t="s">
        <v>424</v>
      </c>
      <c r="B335" s="173">
        <v>14</v>
      </c>
      <c r="C335" s="173" t="s">
        <v>11</v>
      </c>
      <c r="D335" s="85"/>
      <c r="E335" s="85"/>
      <c r="F335" s="123">
        <f>+F336</f>
        <v>10422</v>
      </c>
      <c r="G335" s="123">
        <v>9763</v>
      </c>
      <c r="H335" s="123">
        <v>10315</v>
      </c>
      <c r="I335" s="2">
        <f t="shared" si="4"/>
        <v>30500</v>
      </c>
    </row>
    <row r="336" spans="1:9" ht="30.75" thickBot="1">
      <c r="A336" s="124" t="s">
        <v>50</v>
      </c>
      <c r="B336" s="180" t="s">
        <v>425</v>
      </c>
      <c r="C336" s="180" t="s">
        <v>11</v>
      </c>
      <c r="D336" s="89" t="s">
        <v>51</v>
      </c>
      <c r="E336" s="89"/>
      <c r="F336" s="125">
        <f>+F337</f>
        <v>10422</v>
      </c>
      <c r="G336" s="125">
        <v>9763</v>
      </c>
      <c r="H336" s="125">
        <v>10315</v>
      </c>
      <c r="I336" s="2">
        <f t="shared" si="4"/>
        <v>30500</v>
      </c>
    </row>
    <row r="337" spans="1:9" ht="30.75" thickBot="1">
      <c r="A337" s="126" t="s">
        <v>96</v>
      </c>
      <c r="B337" s="181" t="s">
        <v>425</v>
      </c>
      <c r="C337" s="181" t="s">
        <v>11</v>
      </c>
      <c r="D337" s="106" t="s">
        <v>97</v>
      </c>
      <c r="E337" s="106"/>
      <c r="F337" s="127">
        <f>+F338</f>
        <v>10422</v>
      </c>
      <c r="G337" s="127">
        <v>9763</v>
      </c>
      <c r="H337" s="127">
        <v>10315</v>
      </c>
      <c r="I337" s="2">
        <f t="shared" si="4"/>
        <v>30500</v>
      </c>
    </row>
    <row r="338" spans="1:9" ht="30.75" thickBot="1">
      <c r="A338" s="128" t="s">
        <v>426</v>
      </c>
      <c r="B338" s="161" t="s">
        <v>425</v>
      </c>
      <c r="C338" s="161" t="s">
        <v>11</v>
      </c>
      <c r="D338" s="96" t="s">
        <v>427</v>
      </c>
      <c r="E338" s="96"/>
      <c r="F338" s="129">
        <f>+F339+F340</f>
        <v>10422</v>
      </c>
      <c r="G338" s="129">
        <v>9763</v>
      </c>
      <c r="H338" s="129">
        <v>10315</v>
      </c>
      <c r="I338" s="2">
        <f t="shared" si="4"/>
        <v>30500</v>
      </c>
    </row>
    <row r="339" spans="1:9" ht="60.75" thickBot="1">
      <c r="A339" s="120" t="s">
        <v>428</v>
      </c>
      <c r="B339" s="141">
        <v>14</v>
      </c>
      <c r="C339" s="141" t="s">
        <v>11</v>
      </c>
      <c r="D339" s="152" t="s">
        <v>429</v>
      </c>
      <c r="E339" s="121">
        <v>500</v>
      </c>
      <c r="F339" s="72">
        <f>+[1]ведомственная!G368</f>
        <v>4440</v>
      </c>
      <c r="G339" s="72">
        <v>4720</v>
      </c>
      <c r="H339" s="72">
        <v>5000</v>
      </c>
      <c r="I339" s="2">
        <f t="shared" si="4"/>
        <v>14160</v>
      </c>
    </row>
    <row r="340" spans="1:9" ht="90.75" thickBot="1">
      <c r="A340" s="120" t="s">
        <v>430</v>
      </c>
      <c r="B340" s="141">
        <v>14</v>
      </c>
      <c r="C340" s="141" t="s">
        <v>11</v>
      </c>
      <c r="D340" s="152" t="s">
        <v>431</v>
      </c>
      <c r="E340" s="121">
        <v>500</v>
      </c>
      <c r="F340" s="72">
        <f>+[1]ведомственная!G369</f>
        <v>5982</v>
      </c>
      <c r="G340" s="72">
        <v>5043</v>
      </c>
      <c r="H340" s="72">
        <v>5315</v>
      </c>
      <c r="I340" s="2">
        <f t="shared" si="4"/>
        <v>16340</v>
      </c>
    </row>
    <row r="341" spans="1:9" ht="15.75" thickBot="1">
      <c r="A341" s="182" t="s">
        <v>432</v>
      </c>
      <c r="B341" s="173" t="s">
        <v>425</v>
      </c>
      <c r="C341" s="173" t="s">
        <v>23</v>
      </c>
      <c r="D341" s="165"/>
      <c r="E341" s="165"/>
      <c r="F341" s="123">
        <f>+F342+F346</f>
        <v>17415</v>
      </c>
      <c r="G341" s="123">
        <v>0</v>
      </c>
      <c r="H341" s="123">
        <v>0</v>
      </c>
      <c r="I341" s="2">
        <f t="shared" si="4"/>
        <v>17415</v>
      </c>
    </row>
    <row r="342" spans="1:9" ht="38.25" hidden="1" thickBot="1">
      <c r="A342" s="12" t="s">
        <v>14</v>
      </c>
      <c r="B342" s="68" t="s">
        <v>425</v>
      </c>
      <c r="C342" s="68" t="s">
        <v>23</v>
      </c>
      <c r="D342" s="13" t="s">
        <v>15</v>
      </c>
      <c r="E342" s="64"/>
      <c r="F342" s="41">
        <f>+F343</f>
        <v>0</v>
      </c>
      <c r="G342" s="41">
        <v>0</v>
      </c>
      <c r="H342" s="41">
        <v>0</v>
      </c>
      <c r="I342" s="2">
        <f t="shared" si="4"/>
        <v>0</v>
      </c>
    </row>
    <row r="343" spans="1:9" ht="57" hidden="1" thickBot="1">
      <c r="A343" s="35" t="s">
        <v>35</v>
      </c>
      <c r="B343" s="53" t="s">
        <v>425</v>
      </c>
      <c r="C343" s="53" t="s">
        <v>23</v>
      </c>
      <c r="D343" s="24" t="s">
        <v>36</v>
      </c>
      <c r="E343" s="47"/>
      <c r="F343" s="42">
        <f>+F344</f>
        <v>0</v>
      </c>
      <c r="G343" s="42">
        <v>0</v>
      </c>
      <c r="H343" s="42">
        <v>0</v>
      </c>
      <c r="I343" s="2">
        <f t="shared" si="4"/>
        <v>0</v>
      </c>
    </row>
    <row r="344" spans="1:9" ht="38.25" hidden="1" thickBot="1">
      <c r="A344" s="37" t="s">
        <v>433</v>
      </c>
      <c r="B344" s="54" t="s">
        <v>425</v>
      </c>
      <c r="C344" s="54" t="s">
        <v>23</v>
      </c>
      <c r="D344" s="17" t="s">
        <v>434</v>
      </c>
      <c r="E344" s="48"/>
      <c r="F344" s="43">
        <f>+F345</f>
        <v>0</v>
      </c>
      <c r="G344" s="43">
        <v>0</v>
      </c>
      <c r="H344" s="43">
        <v>0</v>
      </c>
      <c r="I344" s="2">
        <f t="shared" si="4"/>
        <v>0</v>
      </c>
    </row>
    <row r="345" spans="1:9" ht="132" hidden="1" thickBot="1">
      <c r="A345" s="69" t="s">
        <v>435</v>
      </c>
      <c r="B345" s="49" t="s">
        <v>425</v>
      </c>
      <c r="C345" s="49" t="s">
        <v>23</v>
      </c>
      <c r="D345" s="32" t="s">
        <v>436</v>
      </c>
      <c r="E345" s="32">
        <v>500</v>
      </c>
      <c r="F345" s="45">
        <f>+[1]ведомственная!G135</f>
        <v>0</v>
      </c>
      <c r="G345" s="45">
        <v>0</v>
      </c>
      <c r="H345" s="45">
        <v>0</v>
      </c>
      <c r="I345" s="2">
        <f t="shared" si="4"/>
        <v>0</v>
      </c>
    </row>
    <row r="346" spans="1:9" ht="30.75" thickBot="1">
      <c r="A346" s="124" t="s">
        <v>50</v>
      </c>
      <c r="B346" s="180" t="s">
        <v>425</v>
      </c>
      <c r="C346" s="180" t="s">
        <v>23</v>
      </c>
      <c r="D346" s="89" t="s">
        <v>51</v>
      </c>
      <c r="E346" s="89"/>
      <c r="F346" s="125">
        <f>+F347</f>
        <v>17415</v>
      </c>
      <c r="G346" s="125">
        <v>0</v>
      </c>
      <c r="H346" s="125">
        <v>0</v>
      </c>
      <c r="I346" s="2">
        <f t="shared" si="4"/>
        <v>17415</v>
      </c>
    </row>
    <row r="347" spans="1:9" ht="30.75" thickBot="1">
      <c r="A347" s="126" t="s">
        <v>96</v>
      </c>
      <c r="B347" s="181" t="s">
        <v>425</v>
      </c>
      <c r="C347" s="181" t="s">
        <v>23</v>
      </c>
      <c r="D347" s="106" t="s">
        <v>97</v>
      </c>
      <c r="E347" s="106"/>
      <c r="F347" s="127">
        <f>+F348</f>
        <v>17415</v>
      </c>
      <c r="G347" s="127">
        <v>0</v>
      </c>
      <c r="H347" s="127">
        <v>0</v>
      </c>
      <c r="I347" s="2">
        <f t="shared" si="4"/>
        <v>17415</v>
      </c>
    </row>
    <row r="348" spans="1:9" ht="30.75" thickBot="1">
      <c r="A348" s="128" t="s">
        <v>426</v>
      </c>
      <c r="B348" s="161" t="s">
        <v>425</v>
      </c>
      <c r="C348" s="161" t="s">
        <v>23</v>
      </c>
      <c r="D348" s="96" t="s">
        <v>427</v>
      </c>
      <c r="E348" s="96"/>
      <c r="F348" s="129">
        <f>+F349+F350</f>
        <v>17415</v>
      </c>
      <c r="G348" s="129">
        <v>0</v>
      </c>
      <c r="H348" s="129">
        <v>0</v>
      </c>
      <c r="I348" s="2">
        <f t="shared" si="4"/>
        <v>17415</v>
      </c>
    </row>
    <row r="349" spans="1:9" ht="75.75" thickBot="1">
      <c r="A349" s="120" t="s">
        <v>437</v>
      </c>
      <c r="B349" s="141">
        <v>14</v>
      </c>
      <c r="C349" s="141" t="s">
        <v>23</v>
      </c>
      <c r="D349" s="152" t="s">
        <v>438</v>
      </c>
      <c r="E349" s="121">
        <v>500</v>
      </c>
      <c r="F349" s="72">
        <f>+[1]ведомственная!G374</f>
        <v>17415</v>
      </c>
      <c r="G349" s="72">
        <v>0</v>
      </c>
      <c r="H349" s="72">
        <v>0</v>
      </c>
      <c r="I349" s="2">
        <f t="shared" si="4"/>
        <v>17415</v>
      </c>
    </row>
    <row r="350" spans="1:9" ht="169.5" hidden="1" thickBot="1">
      <c r="A350" s="31" t="s">
        <v>439</v>
      </c>
      <c r="B350" s="49">
        <v>14</v>
      </c>
      <c r="C350" s="49" t="s">
        <v>23</v>
      </c>
      <c r="D350" s="55" t="s">
        <v>440</v>
      </c>
      <c r="E350" s="32">
        <v>500</v>
      </c>
      <c r="F350" s="45">
        <f>+[1]ведомственная!G375</f>
        <v>0</v>
      </c>
      <c r="G350" s="45">
        <v>0</v>
      </c>
      <c r="H350" s="45">
        <v>0</v>
      </c>
      <c r="I350" s="2">
        <f>F350+G350+H350</f>
        <v>0</v>
      </c>
    </row>
    <row r="352" spans="1:9">
      <c r="F352" s="2">
        <f>F252+F116+F45+F34+F29+F23+F18</f>
        <v>32666.099199999997</v>
      </c>
      <c r="G352" s="2"/>
      <c r="H352" s="2"/>
    </row>
    <row r="355" spans="6:8">
      <c r="F355" s="2">
        <f>F350+F349+F345+F340+F339+F273+F268+F192+F180+F172+F165+F164+F160+F141+F136+F133+F130+F108+F89+F156</f>
        <v>44548.700000000004</v>
      </c>
      <c r="G355" s="2">
        <f>G350+G349+G345+G340+G339+G273+G268+G192+G180+G172+G165+G164+G160+G141+G136+G133+G130+G108+G89+G156</f>
        <v>57902.400000000001</v>
      </c>
      <c r="H355" s="2">
        <f>H350+H349+H345+H340+H339+H273+H268+H192+H180+H172+H165+H164+H160+H141+H136+H133+H130+H108+H89+H156</f>
        <v>12365.1</v>
      </c>
    </row>
    <row r="356" spans="6:8">
      <c r="F356" s="2">
        <f>F349+F340+F339</f>
        <v>27837</v>
      </c>
      <c r="G356" s="2">
        <f>G349+G340+G339</f>
        <v>9763</v>
      </c>
      <c r="H356" s="2">
        <f>H349+H340+H339</f>
        <v>10315</v>
      </c>
    </row>
    <row r="357" spans="6:8">
      <c r="F357" s="2"/>
      <c r="G357" s="2"/>
      <c r="H357" s="2"/>
    </row>
    <row r="358" spans="6:8">
      <c r="F358" s="2"/>
      <c r="G358" s="2"/>
      <c r="H358" s="2"/>
    </row>
  </sheetData>
  <autoFilter ref="A11:I350">
    <filterColumn colId="8">
      <filters blank="1">
        <filter val="1 006,1"/>
        <filter val="1 020,0"/>
        <filter val="1 102 503,4"/>
        <filter val="1 150,0"/>
        <filter val="1 151,6"/>
        <filter val="1 167,0"/>
        <filter val="1 171,5"/>
        <filter val="1 186,4"/>
        <filter val="1 414,2"/>
        <filter val="1 500,0"/>
        <filter val="1 647 227,4"/>
        <filter val="1 753,4"/>
        <filter val="10 126,4"/>
        <filter val="10 351,1"/>
        <filter val="100,0"/>
        <filter val="113 806,6"/>
        <filter val="116,7"/>
        <filter val="12 353,4"/>
        <filter val="12 360,8"/>
        <filter val="12,6"/>
        <filter val="13 097,9"/>
        <filter val="13 290,0"/>
        <filter val="13 948,5"/>
        <filter val="137 403,4"/>
        <filter val="139,2"/>
        <filter val="14 160,0"/>
        <filter val="14 731,9"/>
        <filter val="15,4"/>
        <filter val="16 340,0"/>
        <filter val="162,0"/>
        <filter val="17 415,0"/>
        <filter val="170 692,2"/>
        <filter val="178,5"/>
        <filter val="18 133,1"/>
        <filter val="18,0"/>
        <filter val="19 886,5"/>
        <filter val="194,4"/>
        <filter val="2 163,9"/>
        <filter val="2 305,8"/>
        <filter val="2 387,8"/>
        <filter val="2 447,0"/>
        <filter val="2 482,4"/>
        <filter val="2 532,4"/>
        <filter val="2 855,1"/>
        <filter val="20 104,2"/>
        <filter val="200,0"/>
        <filter val="21,6"/>
        <filter val="216 715,6"/>
        <filter val="22 410,0"/>
        <filter val="224,1"/>
        <filter val="24 219,8"/>
        <filter val="24 833,4"/>
        <filter val="25 365,4"/>
        <filter val="257,5"/>
        <filter val="26 000,4"/>
        <filter val="26 047,0"/>
        <filter val="26 463,5"/>
        <filter val="28,5"/>
        <filter val="3 000,0"/>
        <filter val="3 074,0"/>
        <filter val="3 122,4"/>
        <filter val="3 164,2"/>
        <filter val="3 736,3"/>
        <filter val="3 877,4"/>
        <filter val="3,0"/>
        <filter val="30 500,0"/>
        <filter val="30 771,2"/>
        <filter val="300,0"/>
        <filter val="33 357,9"/>
        <filter val="34 973,0"/>
        <filter val="340 991,0"/>
        <filter val="35 475,0"/>
        <filter val="35,4"/>
        <filter val="36 430,9"/>
        <filter val="36 625,0"/>
        <filter val="364,5"/>
        <filter val="38,0"/>
        <filter val="39 430,4"/>
        <filter val="39 730,4"/>
        <filter val="4 000,0"/>
        <filter val="4 007,9"/>
        <filter val="4 045,9"/>
        <filter val="4 063,8"/>
        <filter val="4 223,7"/>
        <filter val="4 258,4"/>
        <filter val="4 286,1"/>
        <filter val="4 688,7"/>
        <filter val="40 654,7"/>
        <filter val="42 192,5"/>
        <filter val="42 935,4"/>
        <filter val="43 722,7"/>
        <filter val="46 365,0"/>
        <filter val="47 786,5"/>
        <filter val="47 915,0"/>
        <filter val="48,2"/>
        <filter val="5 926,2"/>
        <filter val="50 386,5"/>
        <filter val="50 518,8"/>
        <filter val="50,0"/>
        <filter val="51 064,5"/>
        <filter val="51 124,5"/>
        <filter val="52 130,6"/>
        <filter val="54 071,0"/>
        <filter val="546,2"/>
        <filter val="57 071,0"/>
        <filter val="6 611,4"/>
        <filter val="613,6"/>
        <filter val="63 065,0"/>
        <filter val="66 448,6"/>
        <filter val="67 499,7"/>
        <filter val="69 779,7"/>
        <filter val="69 879,7"/>
        <filter val="695,1"/>
        <filter val="7 452,4"/>
        <filter val="7 782,0"/>
        <filter val="7 791,6"/>
        <filter val="70 567,9"/>
        <filter val="70,8"/>
        <filter val="751 415,9"/>
        <filter val="8 133,8"/>
        <filter val="8 252,6"/>
        <filter val="8 315,3"/>
        <filter val="8 365,3"/>
        <filter val="8 658,8"/>
        <filter val="8 659,2"/>
        <filter val="8 781,3"/>
        <filter val="8 989,4"/>
        <filter val="803,4"/>
        <filter val="82 088,0"/>
        <filter val="855,0"/>
        <filter val="889,4"/>
        <filter val="9 656,0"/>
        <filter val="9 728,4"/>
        <filter val="907,6"/>
        <filter val="95,4"/>
        <filter val="99 582,0"/>
      </filters>
    </filterColumn>
  </autoFilter>
  <mergeCells count="7">
    <mergeCell ref="D1:F4"/>
    <mergeCell ref="A6:F6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2020-12-29T11:30:48Z</dcterms:modified>
</cp:coreProperties>
</file>