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G298" i="1"/>
  <c r="G297"/>
  <c r="G296"/>
  <c r="G295"/>
  <c r="G294"/>
  <c r="G293" s="1"/>
  <c r="G290"/>
  <c r="G289"/>
  <c r="G288"/>
  <c r="G285"/>
  <c r="G284"/>
  <c r="G283"/>
  <c r="G282"/>
  <c r="G280"/>
  <c r="G275"/>
  <c r="G274"/>
  <c r="G273" s="1"/>
  <c r="G271"/>
  <c r="G269" s="1"/>
  <c r="G268"/>
  <c r="G267"/>
  <c r="G266"/>
  <c r="G265" s="1"/>
  <c r="G264"/>
  <c r="G263" s="1"/>
  <c r="G252"/>
  <c r="G250"/>
  <c r="G249"/>
  <c r="G248"/>
  <c r="G246"/>
  <c r="G245" s="1"/>
  <c r="G244"/>
  <c r="G243" s="1"/>
  <c r="G241"/>
  <c r="G240" s="1"/>
  <c r="G236" s="1"/>
  <c r="G235"/>
  <c r="G234" s="1"/>
  <c r="G232" s="1"/>
  <c r="G230"/>
  <c r="G229"/>
  <c r="G228" s="1"/>
  <c r="G227"/>
  <c r="G226" s="1"/>
  <c r="G225"/>
  <c r="G224"/>
  <c r="G223"/>
  <c r="G222"/>
  <c r="G218"/>
  <c r="G217"/>
  <c r="G213"/>
  <c r="G212" s="1"/>
  <c r="G209"/>
  <c r="G208"/>
  <c r="G207" s="1"/>
  <c r="G204"/>
  <c r="G203" s="1"/>
  <c r="G201" s="1"/>
  <c r="G199"/>
  <c r="G198"/>
  <c r="G196"/>
  <c r="G195"/>
  <c r="G194"/>
  <c r="G193"/>
  <c r="G192"/>
  <c r="G191" s="1"/>
  <c r="G189"/>
  <c r="G188"/>
  <c r="G187" s="1"/>
  <c r="G186" s="1"/>
  <c r="G185"/>
  <c r="G184"/>
  <c r="G182"/>
  <c r="G181"/>
  <c r="G180"/>
  <c r="G179"/>
  <c r="G178"/>
  <c r="G177"/>
  <c r="G176" s="1"/>
  <c r="G173"/>
  <c r="G172"/>
  <c r="G171" s="1"/>
  <c r="G168" s="1"/>
  <c r="G165"/>
  <c r="G162"/>
  <c r="G158"/>
  <c r="G156"/>
  <c r="G155" s="1"/>
  <c r="G154" s="1"/>
  <c r="G153" s="1"/>
  <c r="G151"/>
  <c r="G150"/>
  <c r="G149" s="1"/>
  <c r="G148"/>
  <c r="G147" s="1"/>
  <c r="G146" s="1"/>
  <c r="G145"/>
  <c r="G144"/>
  <c r="G143"/>
  <c r="G142" s="1"/>
  <c r="G141"/>
  <c r="G140"/>
  <c r="G139"/>
  <c r="G136"/>
  <c r="G133" s="1"/>
  <c r="G128" s="1"/>
  <c r="G135"/>
  <c r="G134"/>
  <c r="G129"/>
  <c r="G127"/>
  <c r="G126" s="1"/>
  <c r="G125"/>
  <c r="G124"/>
  <c r="G123"/>
  <c r="G122"/>
  <c r="G121"/>
  <c r="G120"/>
  <c r="G113"/>
  <c r="G112"/>
  <c r="G111"/>
  <c r="G110"/>
  <c r="G109"/>
  <c r="G108"/>
  <c r="G107"/>
  <c r="G106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3"/>
  <c r="G82"/>
  <c r="G81"/>
  <c r="G80"/>
  <c r="G79"/>
  <c r="G78"/>
  <c r="G77"/>
  <c r="G76"/>
  <c r="G75"/>
  <c r="G73"/>
  <c r="G72"/>
  <c r="G71"/>
  <c r="G70"/>
  <c r="G69"/>
  <c r="G68"/>
  <c r="G67"/>
  <c r="G66"/>
  <c r="G65" s="1"/>
  <c r="G64"/>
  <c r="G63"/>
  <c r="G59"/>
  <c r="G58" s="1"/>
  <c r="G57"/>
  <c r="G56" s="1"/>
  <c r="G55"/>
  <c r="G54" s="1"/>
  <c r="G53"/>
  <c r="G52" s="1"/>
  <c r="G50"/>
  <c r="G49"/>
  <c r="G48"/>
  <c r="G47"/>
  <c r="G46"/>
  <c r="G45" s="1"/>
  <c r="G44"/>
  <c r="G43"/>
  <c r="G42" s="1"/>
  <c r="G41"/>
  <c r="G40"/>
  <c r="G39"/>
  <c r="G36" s="1"/>
  <c r="G38"/>
  <c r="G37"/>
  <c r="G34"/>
  <c r="G33" s="1"/>
  <c r="G31"/>
  <c r="G30"/>
  <c r="G29"/>
  <c r="G28"/>
  <c r="G27"/>
  <c r="G26"/>
  <c r="G25"/>
  <c r="G24"/>
  <c r="G23"/>
  <c r="G22"/>
  <c r="G21"/>
  <c r="G20"/>
  <c r="G19"/>
  <c r="G15"/>
  <c r="G14" s="1"/>
  <c r="G13"/>
  <c r="G262" l="1"/>
  <c r="G261" s="1"/>
  <c r="G74"/>
  <c r="G231"/>
  <c r="G18"/>
  <c r="G62"/>
  <c r="G61" s="1"/>
  <c r="G84"/>
  <c r="G119"/>
  <c r="G118" s="1"/>
  <c r="G138"/>
  <c r="G206"/>
  <c r="G200" s="1"/>
  <c r="G216"/>
  <c r="G215" s="1"/>
  <c r="G221"/>
  <c r="G220" s="1"/>
  <c r="G247"/>
  <c r="G287"/>
  <c r="G279" s="1"/>
  <c r="G197"/>
  <c r="G190" s="1"/>
  <c r="G175" s="1"/>
  <c r="G17"/>
  <c r="G12" s="1"/>
  <c r="G35"/>
  <c r="G60"/>
  <c r="G137"/>
  <c r="G242"/>
  <c r="G11" l="1"/>
</calcChain>
</file>

<file path=xl/sharedStrings.xml><?xml version="1.0" encoding="utf-8"?>
<sst xmlns="http://schemas.openxmlformats.org/spreadsheetml/2006/main" count="922" uniqueCount="552">
  <si>
    <t>(тыс.рублей)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</si>
  <si>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</si>
  <si>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</si>
  <si>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</si>
  <si>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</si>
  <si>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</si>
  <si>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</si>
  <si>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</si>
  <si>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2022 год</t>
  </si>
  <si>
    <t>ВСЕГО</t>
  </si>
  <si>
    <t>Муниципальная программа "Муниципальное управление на 2019-2024 гг."</t>
  </si>
  <si>
    <t>01 0 00 00000</t>
  </si>
  <si>
    <t>07</t>
  </si>
  <si>
    <t>05</t>
  </si>
  <si>
    <t>1.2.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</si>
  <si>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</si>
  <si>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</si>
  <si>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</si>
  <si>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</si>
  <si>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</si>
  <si>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</t>
  </si>
  <si>
    <t>04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</si>
  <si>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</si>
  <si>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</si>
  <si>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</si>
  <si>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13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</si>
  <si>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</si>
  <si>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</si>
  <si>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</si>
  <si>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</si>
  <si>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</si>
  <si>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</si>
  <si>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</si>
  <si>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03</t>
  </si>
  <si>
    <t>1.3.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</si>
  <si>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</si>
  <si>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</si>
  <si>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</si>
  <si>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</si>
  <si>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</si>
  <si>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</si>
  <si>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</si>
  <si>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</si>
  <si>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02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</si>
  <si>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</si>
  <si>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</si>
  <si>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01 3 02 80010</t>
  </si>
  <si>
    <t>100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</si>
  <si>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</si>
  <si>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</si>
  <si>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</si>
  <si>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01 3 03 80030</t>
  </si>
  <si>
    <t>11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</si>
  <si>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</si>
  <si>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</si>
  <si>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</si>
  <si>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</si>
  <si>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Основное мероприятие «Поддержка некоммерческих общественных организаций и ТОСов»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</si>
  <si>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</si>
  <si>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</si>
  <si>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01 3 04 80170</t>
  </si>
  <si>
    <t>06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</si>
  <si>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</si>
  <si>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</si>
  <si>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в рамках подпрограммы "Обеспечение реализации муниципальной программы" программы "Муниципальное управление на 2019-2024 гг."  (Закупка товаров, работ и услуг для государственных (муниципальных) нужд)</t>
  </si>
  <si>
    <t>01 3 0 6 51200</t>
  </si>
  <si>
    <t>2.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</si>
  <si>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</si>
  <si>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02 0 00 00000</t>
  </si>
  <si>
    <t>2.1.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</si>
  <si>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</si>
  <si>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</si>
  <si>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</si>
  <si>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</si>
  <si>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</si>
  <si>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</si>
  <si>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</si>
  <si>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Основное мероприятие «Выплаты, связанные с охраной семьи и детства»</t>
  </si>
  <si>
    <t>02 1 02 00000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</si>
  <si>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</si>
  <si>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02 1 02 78540</t>
  </si>
  <si>
    <t>2.2.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</si>
  <si>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</si>
  <si>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</si>
  <si>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</si>
  <si>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>02 2 01 00000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</si>
  <si>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</si>
  <si>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</si>
  <si>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</si>
  <si>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</si>
  <si>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</si>
  <si>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</si>
  <si>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</si>
  <si>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</si>
  <si>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</si>
  <si>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</si>
  <si>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Основное мероприятие «Развитие общего образования»</t>
  </si>
  <si>
    <t>02 2 02 00000</t>
  </si>
  <si>
    <t>02 2 02 80590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</si>
  <si>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</si>
  <si>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</si>
  <si>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</si>
  <si>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</si>
  <si>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</si>
  <si>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</si>
  <si>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</si>
  <si>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</si>
  <si>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</si>
  <si>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02 2 02 78150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</si>
  <si>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</si>
  <si>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02 2 02 78130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</si>
  <si>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</si>
  <si>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</si>
  <si>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</si>
  <si>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2.3.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</si>
  <si>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</si>
  <si>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</si>
  <si>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</si>
  <si>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</si>
  <si>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</si>
  <si>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</si>
  <si>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</si>
  <si>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</si>
  <si>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</si>
  <si>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</si>
  <si>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</si>
  <si>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</si>
  <si>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</si>
  <si>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02 3 02 80120</t>
  </si>
  <si>
    <t>09</t>
  </si>
  <si>
    <t>2.4.</t>
  </si>
  <si>
    <t>Подпрограмма «Молодежь и организация летнего отдыха»</t>
  </si>
  <si>
    <t>02 4 00 00000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</si>
  <si>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</si>
  <si>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</si>
  <si>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</si>
  <si>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4 02 S8320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</si>
  <si>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</si>
  <si>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4 02 S8410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</si>
  <si>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годы"" (Софинансирование) (Закупка товаров, работ и услуг для государственных (муниципальных) нужд)</t>
  </si>
  <si>
    <t>2.5.</t>
  </si>
  <si>
    <t>Подпрограмма «Обеспечение условий реализации Программы»</t>
  </si>
  <si>
    <t>02 5 00 00000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</si>
  <si>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</si>
  <si>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</si>
  <si>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</si>
  <si>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</si>
  <si>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</si>
  <si>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</si>
  <si>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</si>
  <si>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</si>
  <si>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</si>
  <si>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2.6.</t>
  </si>
  <si>
    <t>Подпрограмма «Развитие физической культуры и спорта»</t>
  </si>
  <si>
    <t>02 6 00 00000</t>
  </si>
  <si>
    <t>Основное мероприятие «Мероприятия в области физической культуры и спорта»</t>
  </si>
  <si>
    <t>02 6 01 00000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</si>
  <si>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</si>
  <si>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</si>
  <si>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Основное мероприятие «Развитие и обеспечение деятельности учреждений физической культуры и спорта»</t>
  </si>
  <si>
    <t>02 6 02 00000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</si>
  <si>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</si>
  <si>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</si>
  <si>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3.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</si>
  <si>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</si>
  <si>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</si>
  <si>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3.1.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</si>
  <si>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</si>
  <si>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</si>
  <si>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</si>
  <si>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</si>
  <si>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</si>
  <si>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L4970</t>
  </si>
  <si>
    <t>3.2.</t>
  </si>
  <si>
    <t>Подпрограмма "Развитие градостроительной деятельности"</t>
  </si>
  <si>
    <t>03 2 00 00000</t>
  </si>
  <si>
    <t>Основное мероприятие «Регулирование вопросов административно-территориального устройства»</t>
  </si>
  <si>
    <t>03 2 02 00000</t>
  </si>
  <si>
    <t>3.3.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</si>
  <si>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</si>
  <si>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</si>
  <si>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</si>
  <si>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</si>
  <si>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</si>
  <si>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03 3 G5 52430</t>
  </si>
  <si>
    <t>4.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</si>
  <si>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</si>
  <si>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</si>
  <si>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</si>
  <si>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</si>
  <si>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</si>
  <si>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04 0 03 78670</t>
  </si>
  <si>
    <t>5.</t>
  </si>
  <si>
    <t>Муниципальная программа "Управление муниципальными финансами" на 2019-2024 годы.</t>
  </si>
  <si>
    <t>05 0 00 00000</t>
  </si>
  <si>
    <t>5.1.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</si>
  <si>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</si>
  <si>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</si>
  <si>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</si>
  <si>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</si>
  <si>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</si>
  <si>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05 1 02 80250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</si>
  <si>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</si>
  <si>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</si>
  <si>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</si>
  <si>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S8041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</si>
  <si>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</si>
  <si>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05 1 03 78050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</si>
  <si>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 на 2019-2024 годы" (Межбюджетные трансферты)</t>
  </si>
  <si>
    <t>05 1 03 S8043</t>
  </si>
  <si>
    <t>5.2.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</si>
  <si>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</si>
  <si>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</si>
  <si>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</si>
  <si>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</si>
  <si>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</si>
  <si>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05 2 01 80130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</si>
  <si>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</si>
  <si>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05 2 01 80410</t>
  </si>
  <si>
    <t>5.3.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</si>
  <si>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</si>
  <si>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</si>
  <si>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</si>
  <si>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</si>
  <si>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</si>
  <si>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</si>
  <si>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</si>
  <si>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6.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</si>
  <si>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</si>
  <si>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06 0 00 00000</t>
  </si>
  <si>
    <t>6.1.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</si>
  <si>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</si>
  <si>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</si>
  <si>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</si>
  <si>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06 1 02 00000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</si>
  <si>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(Закупка товаров, работ и услуг для государственных (муниципальных) нужд)</t>
  </si>
  <si>
    <t>06 1 02 78540</t>
  </si>
  <si>
    <t>6.2.</t>
  </si>
  <si>
    <t>Подпрограмма "Комплексное развитие сельских территорий Хохольского муниципального района "</t>
  </si>
  <si>
    <t>06 2 00 00000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</si>
  <si>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</si>
  <si>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</si>
  <si>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Реализация мероприятий по устойчивому развитию сельских территорий в рамках подпрограммы "Комплексное развитие сельских территорий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</si>
  <si>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 2 01 L5670</t>
  </si>
  <si>
    <t>06 2 04 00000</t>
  </si>
  <si>
    <t>Основное мероприятие "Благоустройство территорий сельских поселений Хохольского муниципального района"</t>
  </si>
  <si>
    <t>Расходы на мероприятия по благоустройству сельских территорий 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</si>
  <si>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6.3.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</si>
  <si>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</si>
  <si>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</si>
  <si>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</si>
  <si>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</si>
  <si>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</si>
  <si>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06 3 01 80040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</si>
  <si>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</si>
  <si>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06 3 01 80070</t>
  </si>
  <si>
    <t>12</t>
  </si>
  <si>
    <t>6.4.</t>
  </si>
  <si>
    <t>06 4 00 00000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</si>
  <si>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</si>
  <si>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</si>
  <si>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</si>
  <si>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</si>
  <si>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</si>
  <si>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</si>
  <si>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Основное мероприятие «Финансовое обеспечение деятельности МБУ "Центр поддержки АПК»</t>
  </si>
  <si>
    <t>06 4 02 00000</t>
  </si>
  <si>
    <t>06 4 02 80590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</si>
  <si>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</si>
  <si>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</si>
  <si>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</si>
  <si>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</si>
  <si>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</si>
  <si>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7.</t>
  </si>
  <si>
    <t>Муниципальная программа  "Экономическое развитие Хохольского муниципального района" на 2019-2024 годы</t>
  </si>
  <si>
    <t>07 0 00 00000</t>
  </si>
  <si>
    <t>7.2.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</si>
  <si>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</si>
  <si>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</si>
  <si>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</si>
  <si>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</si>
  <si>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бюджетные ассигнования)</t>
  </si>
  <si>
    <t>07 2 04 80230</t>
  </si>
  <si>
    <t>800</t>
  </si>
  <si>
    <t>8.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</si>
  <si>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</si>
  <si>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</si>
  <si>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</si>
  <si>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</si>
  <si>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</si>
  <si>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</si>
  <si>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</si>
  <si>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</si>
  <si>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</si>
  <si>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</si>
  <si>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</si>
  <si>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</si>
  <si>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</si>
  <si>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</si>
  <si>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</si>
  <si>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</si>
  <si>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10.</t>
  </si>
  <si>
    <t>Муниципальная программа "Создание условий для развития транспортной системы и дорожного хозяйства"</t>
  </si>
  <si>
    <t>10 0 00 00000</t>
  </si>
  <si>
    <t>10.1.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</si>
  <si>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</si>
  <si>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</si>
  <si>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</si>
  <si>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</si>
  <si>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</si>
  <si>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</si>
  <si>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</si>
  <si>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</si>
  <si>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</si>
  <si>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10 1 03 80600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</si>
  <si>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</si>
  <si>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</si>
  <si>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</si>
  <si>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</si>
  <si>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07 2 04 80170</t>
  </si>
  <si>
    <t>08</t>
  </si>
  <si>
    <t>11.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</si>
  <si>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</si>
  <si>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</si>
  <si>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</si>
  <si>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11 0 01 00000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</si>
  <si>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</si>
  <si>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</si>
  <si>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</si>
  <si>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</si>
  <si>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</si>
  <si>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</si>
  <si>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</si>
  <si>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2023 год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</si>
  <si>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</si>
  <si>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02 L3040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</si>
  <si>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</si>
  <si>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</si>
  <si>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</si>
  <si>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02 S8750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</si>
  <si>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</si>
  <si>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Основное мероприятие «Финансовое обеспечение отдела по образованию, молодежной политике и спорту администрации Хохольского муниципального района»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</si>
  <si>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</si>
  <si>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06 2 04 L5760</t>
  </si>
  <si>
    <t>Мероприятия по обеспечению развития и укрепления МТБ домов культуры  в рамках 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</si>
  <si>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Распределение бюджетных ассигнований по целевым статьям (муниципальным программам Хохольского муниципального района), группам видов расходов, разделам, подразделам классификации расходов районного бюджета на 2022 год и на плановый период 2023 и 2024 годов</t>
  </si>
  <si>
    <t>2024 год</t>
  </si>
  <si>
    <t xml:space="preserve"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</t>
  </si>
  <si>
    <t>01 3 01 78190</t>
  </si>
  <si>
    <t>02 2 02 53030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</si>
  <si>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</si>
  <si>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E2 50970</t>
  </si>
  <si>
    <t>02 7 02 S8790</t>
  </si>
  <si>
    <t xml:space="preserve">Субсидии на проведение комплексных кадастровых работ </t>
  </si>
  <si>
    <t>03 2 02 L5110</t>
  </si>
  <si>
    <t>05 3 02 00000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</si>
  <si>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(Закупка товаров, работ и услуг для государственных (муниципальных) нужд)</t>
  </si>
  <si>
    <t>Субсидии муниципальным образованиям на реализацию мероприятий областной адресной программы капитального ремонта (Межбюджетные трансферты)</t>
  </si>
  <si>
    <t>11 0 01 78750</t>
  </si>
  <si>
    <t>Государственная поддержка отрасли культуры (мероприятие «Финансирование  комплектования  документных фондов общедоступных библиотек Воронежской области»</t>
  </si>
  <si>
    <t>11 0 03 55190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</si>
  <si>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</si>
  <si>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05 3 02 90015</t>
  </si>
  <si>
    <t>6 3 02 90015</t>
  </si>
  <si>
    <t>1.1.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</si>
  <si>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</si>
  <si>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</si>
  <si>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</si>
  <si>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</si>
  <si>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</si>
  <si>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01 1 01 80540</t>
  </si>
  <si>
    <t>Основное мероприятие «Организационно-правовое обеспечение деятельности администрации района»</t>
  </si>
  <si>
    <t>01 1 02 00000</t>
  </si>
  <si>
    <t>01 2 01 90011</t>
  </si>
  <si>
    <t>01 2 01 90012</t>
  </si>
  <si>
    <t>01 2 01 90013</t>
  </si>
  <si>
    <t>Мероприятия по проведению Всероссийской переписи населения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</si>
  <si>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Основное мероприятие «Обеспечение сохранности и ремонт военно-мемориальных объектов муниципальных образований»</t>
  </si>
  <si>
    <t>01 2 02 00000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</si>
  <si>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</si>
  <si>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</si>
  <si>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</si>
  <si>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01 2 03 80650</t>
  </si>
  <si>
    <t>14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</si>
  <si>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</si>
  <si>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01 3 03 80540</t>
  </si>
  <si>
    <t>200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</si>
  <si>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</si>
  <si>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01 3 03 80160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</si>
  <si>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</si>
  <si>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</si>
  <si>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 на 2019-2024 гг."  (Закупка товаров, работ и услуг для государственных (муниципальных) нужд)</t>
  </si>
  <si>
    <t>01 3 05 80400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</si>
  <si>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</si>
  <si>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</si>
  <si>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</si>
  <si>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</si>
  <si>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</si>
  <si>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</si>
  <si>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</si>
  <si>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</si>
  <si>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</si>
  <si>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</si>
  <si>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</si>
  <si>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</si>
  <si>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</si>
  <si>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02 1 02 78190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</si>
  <si>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</si>
  <si>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</si>
  <si>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</si>
  <si>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02 1 02 78220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</si>
  <si>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</si>
  <si>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E1 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</si>
  <si>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</si>
  <si>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02 2 E4 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</si>
  <si>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</si>
  <si>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</si>
  <si>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</si>
  <si>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 xml:space="preserve">Оснащение объектов спортивной инфраструктуры спортивно-технологическим оборудованием для создания малых спортивных площадок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</si>
  <si>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</si>
  <si>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</si>
  <si>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Основное мероприятие «Развитие сети дошкольных образовательных учреждений»</t>
  </si>
  <si>
    <t>02 2 03 00000</t>
  </si>
  <si>
    <t>Основное мероприятие «Модернизация общего образования»</t>
  </si>
  <si>
    <t>02 2 04 00000</t>
  </si>
  <si>
    <t>Основное мероприятие «Модернизация дошкольного образования»</t>
  </si>
  <si>
    <t>02 2 05 00000</t>
  </si>
  <si>
    <t>Основное мероприятие «Строительство и реконструкция объектов учреждений общего и дошкольного образования»</t>
  </si>
  <si>
    <t>02 2 06 0000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</si>
  <si>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</si>
  <si>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3 E2 54910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</si>
  <si>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</si>
  <si>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</si>
  <si>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</si>
  <si>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</si>
  <si>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</si>
  <si>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</si>
  <si>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</si>
  <si>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</si>
  <si>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</si>
  <si>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</si>
  <si>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02 6 03 00000</t>
  </si>
  <si>
    <t>Основное мероприятие «Обеспечение земельных участков, предназначенных для предоставления семьям, имеющих трех и более детей, инженерной инфраструктурой»</t>
  </si>
  <si>
    <t>03 1 02 00000</t>
  </si>
  <si>
    <t>Основное мероприятие «Градостроительное проектирование»</t>
  </si>
  <si>
    <t>03 2 01 00000</t>
  </si>
  <si>
    <t>Основное мероприятие «Реформирование и модернизация системы теплоснабжения»</t>
  </si>
  <si>
    <t>03 3 01 00000</t>
  </si>
  <si>
    <t>Основное мероприятие «Приобретение коммунальной техники»</t>
  </si>
  <si>
    <t>03 3 02 00000</t>
  </si>
  <si>
    <t>Основное мероприятие «Проведение капитального ремонта общего имущества в многоквартирных домах»</t>
  </si>
  <si>
    <t>03 3 04 00000</t>
  </si>
  <si>
    <t>Основное мероприятие «Энергосбережение и повышение энергетической эффективности в муниципальных учреждениях и иных организациях и предприятий с участием муниципального бюджета Хохольского муниципального района»</t>
  </si>
  <si>
    <t>04 0 01 00000</t>
  </si>
  <si>
    <t>Основное мероприятие «Энергосбережение и повышение энергетической эффективности в коммунальной инфраструктуре»</t>
  </si>
  <si>
    <t>04 0 02 00000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</si>
  <si>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</si>
  <si>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04 0 03 78140</t>
  </si>
  <si>
    <t>Основное мероприятие «Энергосбережение и повышение энергетической эффективности в жилищном фонде»</t>
  </si>
  <si>
    <t>04 0 04 00000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</si>
  <si>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</si>
  <si>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</si>
  <si>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</si>
  <si>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</si>
  <si>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</si>
  <si>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05 1 04 80190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</si>
  <si>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</si>
  <si>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05 3 01 90014</t>
  </si>
  <si>
    <t>Основное мероприятие "Развитие подотрасли растениеводства"</t>
  </si>
  <si>
    <t>06 1 01 00000</t>
  </si>
  <si>
    <t>Основное мероприятие "Поддержка малых форм хозяйствования"</t>
  </si>
  <si>
    <t>06 1 03 00000</t>
  </si>
  <si>
    <t>Основное мероприятие «Создание и развитие инфраструктуры на сельских территориях»</t>
  </si>
  <si>
    <t>06 2 02 00000</t>
  </si>
  <si>
    <t>Расходы на мероприятия по благоустройству сельских территорий 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</si>
  <si>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</si>
  <si>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</si>
  <si>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Основное мероприятие «Прведение экологических мероприятий на территории Хохольского муниципального района»</t>
  </si>
  <si>
    <t>06 3 02 00000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</si>
  <si>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</si>
  <si>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06 4 01 80590</t>
  </si>
  <si>
    <t>7.1.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</si>
  <si>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</si>
  <si>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</si>
  <si>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"Создание благоприятного инвестиционного климата"</t>
  </si>
  <si>
    <t>07 1 01 00000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</si>
  <si>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</si>
  <si>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</si>
  <si>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</si>
  <si>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</si>
  <si>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Основное мероприятие «Расширение доступа субъектов малого и среднего предпринимательства к финансовым ресурсам»</t>
  </si>
  <si>
    <t>07 2 01 00000</t>
  </si>
  <si>
    <t>Основное мероприятие «Организация консультационнойи информационнометодической поддержки субъектов малого и среднего предпринимательства»</t>
  </si>
  <si>
    <t>07 2 02 00000</t>
  </si>
  <si>
    <t>Основное мероприятие «Развитие инфраструктуры поддержки субъектов малого и среднего предпринимательства»</t>
  </si>
  <si>
    <t>07 2 03 00000</t>
  </si>
  <si>
    <t>Основное мероприятие «Построение аппаратно-программного комплекса "Безопасный город" на территории Хохольского района»</t>
  </si>
  <si>
    <t>08 0 04 00000</t>
  </si>
  <si>
    <t>9.</t>
  </si>
  <si>
    <t>Муниципальная программа "Обеспечение общественного порядка и противодействие преступности в Хохольском муниципальном районе на 2019-2024 гг."</t>
  </si>
  <si>
    <t>09 0 00 00000</t>
  </si>
  <si>
    <t>Основное мероприятие «Профилактика преступности и правонарушений среди несовершеннолетних и молодежи»</t>
  </si>
  <si>
    <t>09 0 01 00000</t>
  </si>
  <si>
    <t>Основное мероприятие «Противодействие терроризму и экстремизму»</t>
  </si>
  <si>
    <t>09 0 02 00000</t>
  </si>
  <si>
    <t>Основное мероприятие «Противодействие коррупции»</t>
  </si>
  <si>
    <t>09 0 03 00000</t>
  </si>
  <si>
    <t>Основное мероприятие «Агитационные меры по профилактике распространения и злоупотребления наркомании»</t>
  </si>
  <si>
    <t>09 0 04 00000</t>
  </si>
  <si>
    <t>Основное мероприятие «Профилактика нарушений»</t>
  </si>
  <si>
    <t>09 0 05 00000</t>
  </si>
  <si>
    <t>Основное мероприятие «Профилактика нарушений, связанных с незаконным оборотом наркотиков»</t>
  </si>
  <si>
    <t>09 0 06 00000</t>
  </si>
  <si>
    <t>Основное мероприятие «Прфилактика наркомании среди детей и подростков»</t>
  </si>
  <si>
    <t>09 0 07 00000</t>
  </si>
  <si>
    <t>Основное мероприятие «Профилактика нарушений на административных участках»</t>
  </si>
  <si>
    <t>09 0 08 00000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</si>
  <si>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</si>
  <si>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</si>
  <si>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</si>
  <si>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</si>
  <si>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</si>
  <si>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</si>
  <si>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Основное мероприятие "Приобретение автотранспорта для нужд района"</t>
  </si>
  <si>
    <t>10 1 04 00000</t>
  </si>
  <si>
    <t>10.2.</t>
  </si>
  <si>
    <t>Подпрограмма "Повышение безопасности дорожного движения на территории Хохольского муниципального района"</t>
  </si>
  <si>
    <t>10 2 00 00000</t>
  </si>
  <si>
    <t>Основное мероприятие "Установка искусственного освещения на участках повышенной опасности"</t>
  </si>
  <si>
    <t>10 2 01 00000</t>
  </si>
  <si>
    <t>Основное мероприятие "Установка светофорных объектов"</t>
  </si>
  <si>
    <t>10 2 02 00000</t>
  </si>
  <si>
    <t>Основное мероприятие "Обустройство и ремонт пешеходных дорожек"</t>
  </si>
  <si>
    <t>10 2 03 00000</t>
  </si>
  <si>
    <t xml:space="preserve">Развитие сети учреждений культурно-досугового типа  в рамках областной адресной инвестиционной программы в рамках  программы "Развитие культуры и туризма в Хохольском муниципальном районе на 2019-2024 годы"   (Межбюджетные трансферты)
</t>
  </si>
  <si>
    <t>11 0 A1 55130</t>
  </si>
  <si>
    <t>Развитие сети учреждений культурно-досугового типа (в целях достижения значений дополнительного результата)  в рамках областной адресной инвестиционной программы в рамках  программы "Развитие культуры и туризма в Хохольском муниципальном районе на 2019-2024 годы"   (Межбюджетные трансферты)</t>
  </si>
  <si>
    <t>11 0 A1 Д5130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</si>
  <si>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</si>
  <si>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11 0 02 00000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</si>
  <si>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</si>
  <si>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11 0 02 80240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</si>
  <si>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</si>
  <si>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L5190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</si>
  <si>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</si>
  <si>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</si>
  <si>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</si>
  <si>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«Развитие туризма и туристической инфраструктуры Хохольского муниципального района»</t>
  </si>
  <si>
    <t>11 0 04 00000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</si>
  <si>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</si>
  <si>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</si>
  <si>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Приложение 7
к решению Совета народных депутатов
Хохольского муниципального района 
от 24.12.2021 № 50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</si>
</sst>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4"/>
      <color rgb="FF000000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5" fillId="0" borderId="1" xfId="0" applyFont="1" applyFill="1" applyBorder="1" applyAlignment="1">
      <alignment horizontal="center" wrapText="1"/>
    </xf>
    <xf numFmtId="0" fontId="6" fillId="0" borderId="3" xfId="0" applyFont="1" applyFill="1" applyBorder="1"/>
    <xf numFmtId="0" fontId="6" fillId="0" borderId="0" xfId="0" applyFont="1" applyFill="1" applyBorder="1"/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wrapText="1"/>
    </xf>
    <xf numFmtId="164" fontId="7" fillId="0" borderId="3" xfId="1" applyNumberFormat="1" applyFont="1" applyFill="1" applyBorder="1" applyAlignment="1">
      <alignment horizontal="center"/>
    </xf>
    <xf numFmtId="164" fontId="7" fillId="0" borderId="3" xfId="1" applyNumberFormat="1" applyFont="1" applyFill="1" applyBorder="1" applyAlignment="1">
      <alignment horizontal="center" wrapText="1"/>
    </xf>
    <xf numFmtId="164" fontId="7" fillId="0" borderId="3" xfId="0" applyNumberFormat="1" applyFont="1" applyFill="1" applyBorder="1" applyAlignment="1">
      <alignment horizontal="center" wrapText="1"/>
    </xf>
    <xf numFmtId="4" fontId="7" fillId="0" borderId="3" xfId="0" applyNumberFormat="1" applyFont="1" applyFill="1" applyBorder="1" applyAlignment="1">
      <alignment horizontal="center" wrapText="1"/>
    </xf>
    <xf numFmtId="164" fontId="7" fillId="0" borderId="3" xfId="0" applyNumberFormat="1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center" wrapText="1"/>
    </xf>
    <xf numFmtId="165" fontId="7" fillId="0" borderId="3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wrapText="1"/>
    </xf>
    <xf numFmtId="164" fontId="6" fillId="0" borderId="0" xfId="0" applyNumberFormat="1" applyFont="1" applyFill="1" applyBorder="1"/>
    <xf numFmtId="0" fontId="5" fillId="0" borderId="2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64" fontId="7" fillId="0" borderId="5" xfId="0" applyNumberFormat="1" applyFont="1" applyFill="1" applyBorder="1" applyAlignment="1">
      <alignment horizontal="center" wrapText="1"/>
    </xf>
    <xf numFmtId="0" fontId="2" fillId="0" borderId="3" xfId="0" applyFont="1" applyFill="1" applyBorder="1"/>
    <xf numFmtId="164" fontId="2" fillId="0" borderId="3" xfId="0" applyNumberFormat="1" applyFont="1" applyFill="1" applyBorder="1" applyAlignment="1">
      <alignment horizontal="center"/>
    </xf>
    <xf numFmtId="0" fontId="5" fillId="0" borderId="3" xfId="1" applyFont="1" applyFill="1" applyBorder="1" applyAlignment="1">
      <alignment horizontal="left" wrapText="1"/>
    </xf>
    <xf numFmtId="0" fontId="5" fillId="0" borderId="3" xfId="1" applyFont="1" applyFill="1" applyBorder="1" applyAlignment="1">
      <alignment horizontal="center" wrapText="1"/>
    </xf>
    <xf numFmtId="0" fontId="3" fillId="0" borderId="3" xfId="0" applyFont="1" applyFill="1" applyBorder="1"/>
    <xf numFmtId="164" fontId="4" fillId="0" borderId="3" xfId="0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0" fontId="7" fillId="0" borderId="3" xfId="1" applyFont="1" applyFill="1" applyBorder="1" applyAlignment="1">
      <alignment horizontal="left" wrapText="1"/>
    </xf>
    <xf numFmtId="0" fontId="7" fillId="0" borderId="3" xfId="1" applyFont="1" applyFill="1" applyBorder="1" applyAlignment="1">
      <alignment horizontal="center" wrapText="1"/>
    </xf>
    <xf numFmtId="49" fontId="7" fillId="0" borderId="3" xfId="1" applyNumberFormat="1" applyFont="1" applyFill="1" applyBorder="1" applyAlignment="1">
      <alignment horizontal="center" wrapText="1"/>
    </xf>
    <xf numFmtId="49" fontId="5" fillId="0" borderId="3" xfId="1" applyNumberFormat="1" applyFont="1" applyFill="1" applyBorder="1" applyAlignment="1">
      <alignment horizontal="center" wrapText="1"/>
    </xf>
    <xf numFmtId="0" fontId="7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 wrapText="1"/>
    </xf>
    <xf numFmtId="0" fontId="7" fillId="0" borderId="3" xfId="2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justify" vertical="top" wrapText="1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/>
    </xf>
    <xf numFmtId="0" fontId="4" fillId="0" borderId="3" xfId="0" applyFont="1" applyFill="1" applyBorder="1"/>
    <xf numFmtId="49" fontId="7" fillId="0" borderId="5" xfId="1" applyNumberFormat="1" applyFont="1" applyFill="1" applyBorder="1" applyAlignment="1">
      <alignment horizontal="center" wrapText="1"/>
    </xf>
    <xf numFmtId="11" fontId="7" fillId="0" borderId="3" xfId="1" applyNumberFormat="1" applyFont="1" applyFill="1" applyBorder="1" applyAlignment="1">
      <alignment horizontal="center" wrapText="1"/>
    </xf>
    <xf numFmtId="49" fontId="7" fillId="0" borderId="3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justify" vertical="top" wrapText="1"/>
    </xf>
    <xf numFmtId="49" fontId="5" fillId="0" borderId="3" xfId="0" applyNumberFormat="1" applyFont="1" applyFill="1" applyBorder="1" applyAlignment="1">
      <alignment horizontal="center" wrapText="1"/>
    </xf>
    <xf numFmtId="164" fontId="5" fillId="0" borderId="3" xfId="0" applyNumberFormat="1" applyFont="1" applyFill="1" applyBorder="1" applyAlignment="1">
      <alignment horizontal="center" wrapText="1"/>
    </xf>
    <xf numFmtId="164" fontId="5" fillId="0" borderId="3" xfId="1" applyNumberFormat="1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164" fontId="5" fillId="0" borderId="3" xfId="1" applyNumberFormat="1" applyFont="1" applyFill="1" applyBorder="1" applyAlignment="1">
      <alignment horizontal="center"/>
    </xf>
    <xf numFmtId="3" fontId="5" fillId="0" borderId="3" xfId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73;&#1084;&#1077;&#1085;&#1085;&#1080;&#1082;\&#1056;&#1072;&#1079;&#1088;&#1072;&#1073;&#1086;&#1090;&#1082;&#1072;%20&#1073;&#1102;&#1076;&#1078;&#1077;&#1090;&#1072;%20&#1085;&#1072;%202022-2024&#1075;\&#1055;&#1088;&#1086;&#1077;&#1082;&#1090;%20&#1073;&#1102;&#1076;&#1078;&#1077;&#1090;&#1072;%20&#1089;%20&#1080;&#1079;&#1084;&#1077;&#1085;&#1077;&#1085;&#1080;&#1103;&#1084;&#1080;%20&#1085;&#1072;%202022-2024\&#1055;&#1056;&#1054;&#1045;&#1050;&#1058;%20&#1073;&#1102;&#1076;&#1078;&#1077;&#1090;&#1072;%20&#1085;&#1072;%202022-2024%20&#1075;.%20-%202022%20&#1089;%20&#1082;&#1086;&#1088;&#1088;&#1077;&#1082;&#1090;&#1080;&#1088;&#1086;&#1074;&#1082;&#1086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Обслуж.мун.долга 13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межбюджетные"/>
      <sheetName val="Лист4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>
        <row r="50">
          <cell r="FZ50">
            <v>10</v>
          </cell>
        </row>
      </sheetData>
      <sheetData sheetId="1">
        <row r="9">
          <cell r="D9">
            <v>2491.5596</v>
          </cell>
        </row>
        <row r="11">
          <cell r="D11">
            <v>1340.7634</v>
          </cell>
          <cell r="FZ11">
            <v>1358.7634</v>
          </cell>
        </row>
        <row r="13">
          <cell r="D13">
            <v>15547.39811</v>
          </cell>
          <cell r="CY13">
            <v>23.6</v>
          </cell>
          <cell r="DA13">
            <v>23.6</v>
          </cell>
          <cell r="FZ13">
            <v>18119.398109999998</v>
          </cell>
        </row>
        <row r="15">
          <cell r="D15">
            <v>361.00554</v>
          </cell>
          <cell r="FZ15">
            <v>436.20553999999998</v>
          </cell>
        </row>
        <row r="16">
          <cell r="D16">
            <v>328.10399999999998</v>
          </cell>
          <cell r="FZ16">
            <v>403.404</v>
          </cell>
        </row>
        <row r="17">
          <cell r="D17">
            <v>0</v>
          </cell>
          <cell r="FZ17">
            <v>91.4</v>
          </cell>
        </row>
        <row r="18">
          <cell r="FZ18">
            <v>59.8</v>
          </cell>
        </row>
        <row r="20">
          <cell r="D20">
            <v>6469.8984</v>
          </cell>
          <cell r="CX20">
            <v>0</v>
          </cell>
          <cell r="FZ20">
            <v>7837.0983999999999</v>
          </cell>
        </row>
        <row r="21">
          <cell r="D21">
            <v>333.60104400000006</v>
          </cell>
          <cell r="FZ21">
            <v>333.60104400000006</v>
          </cell>
        </row>
        <row r="22">
          <cell r="FZ22">
            <v>0</v>
          </cell>
        </row>
        <row r="23">
          <cell r="DO23">
            <v>3500</v>
          </cell>
          <cell r="DP23">
            <v>100</v>
          </cell>
        </row>
        <row r="25">
          <cell r="D25">
            <v>380.39883000000003</v>
          </cell>
          <cell r="FZ25">
            <v>384.99883000000005</v>
          </cell>
        </row>
        <row r="26">
          <cell r="D26">
            <v>1269.960384</v>
          </cell>
          <cell r="FZ26">
            <v>1269.960384</v>
          </cell>
        </row>
        <row r="27">
          <cell r="D27">
            <v>393.49955399999999</v>
          </cell>
          <cell r="FZ27">
            <v>418.99955399999999</v>
          </cell>
        </row>
        <row r="28">
          <cell r="D28">
            <v>416.24419199999994</v>
          </cell>
          <cell r="FZ28">
            <v>425.04419199999995</v>
          </cell>
        </row>
        <row r="29">
          <cell r="FZ29">
            <v>570</v>
          </cell>
        </row>
        <row r="32">
          <cell r="CI32">
            <v>33.5</v>
          </cell>
          <cell r="CJ32">
            <v>33.5</v>
          </cell>
          <cell r="FZ32">
            <v>911.46820000000002</v>
          </cell>
        </row>
        <row r="34">
          <cell r="D34">
            <v>9459.4259999999995</v>
          </cell>
          <cell r="CY34">
            <v>88</v>
          </cell>
          <cell r="FZ34">
            <v>14018.295999999998</v>
          </cell>
        </row>
        <row r="35">
          <cell r="FZ35">
            <v>0</v>
          </cell>
        </row>
        <row r="36">
          <cell r="FZ36">
            <v>1000</v>
          </cell>
        </row>
        <row r="37">
          <cell r="D37">
            <v>6343.2984299999998</v>
          </cell>
          <cell r="FZ37">
            <v>6637.2984299999998</v>
          </cell>
        </row>
      </sheetData>
      <sheetData sheetId="2">
        <row r="8">
          <cell r="D8">
            <v>2666.5068000000001</v>
          </cell>
          <cell r="CY8">
            <v>3</v>
          </cell>
          <cell r="FZ8">
            <v>2913.2067999999999</v>
          </cell>
        </row>
        <row r="9">
          <cell r="DP9">
            <v>302</v>
          </cell>
        </row>
        <row r="10">
          <cell r="FZ10">
            <v>622</v>
          </cell>
        </row>
      </sheetData>
      <sheetData sheetId="3">
        <row r="8">
          <cell r="FZ8">
            <v>0</v>
          </cell>
        </row>
        <row r="11">
          <cell r="D11">
            <v>3409.1938</v>
          </cell>
          <cell r="CY11">
            <v>0</v>
          </cell>
          <cell r="FZ11">
            <v>4090.8937999999998</v>
          </cell>
        </row>
        <row r="12">
          <cell r="FZ12">
            <v>206</v>
          </cell>
        </row>
        <row r="14">
          <cell r="FZ14">
            <v>3182.2554</v>
          </cell>
        </row>
        <row r="17">
          <cell r="FZ17">
            <v>700</v>
          </cell>
        </row>
        <row r="19">
          <cell r="AT19">
            <v>14417</v>
          </cell>
          <cell r="CI19">
            <v>5000</v>
          </cell>
        </row>
        <row r="20">
          <cell r="FZ20">
            <v>34458.400000000001</v>
          </cell>
        </row>
        <row r="25">
          <cell r="FZ25">
            <v>6750</v>
          </cell>
        </row>
        <row r="26">
          <cell r="FZ26">
            <v>1050</v>
          </cell>
        </row>
        <row r="27">
          <cell r="FZ27">
            <v>100</v>
          </cell>
        </row>
        <row r="41">
          <cell r="FZ41">
            <v>0</v>
          </cell>
        </row>
      </sheetData>
      <sheetData sheetId="4">
        <row r="8">
          <cell r="FZ8">
            <v>0</v>
          </cell>
        </row>
        <row r="13">
          <cell r="FZ13">
            <v>370</v>
          </cell>
        </row>
        <row r="14">
          <cell r="FZ14">
            <v>1667.5722900000001</v>
          </cell>
        </row>
      </sheetData>
      <sheetData sheetId="5">
        <row r="10">
          <cell r="CY10">
            <v>57.099999999999994</v>
          </cell>
        </row>
        <row r="11">
          <cell r="D11">
            <v>4740.2321525999996</v>
          </cell>
          <cell r="CY11">
            <v>57.099999999999994</v>
          </cell>
          <cell r="FZ11">
            <v>7627.5621525999995</v>
          </cell>
        </row>
        <row r="12">
          <cell r="D12">
            <v>9168.7000000000007</v>
          </cell>
          <cell r="FZ12">
            <v>9595.7278000000006</v>
          </cell>
        </row>
        <row r="13">
          <cell r="D13">
            <v>0</v>
          </cell>
          <cell r="CY13">
            <v>0</v>
          </cell>
          <cell r="FZ13">
            <v>3346.2</v>
          </cell>
        </row>
        <row r="16">
          <cell r="FZ16">
            <v>22988.346275999997</v>
          </cell>
        </row>
        <row r="17">
          <cell r="FZ17">
            <v>36703.471860000005</v>
          </cell>
        </row>
        <row r="23">
          <cell r="D23">
            <v>856.1952</v>
          </cell>
          <cell r="CI23">
            <v>0</v>
          </cell>
          <cell r="CJ23">
            <v>0</v>
          </cell>
          <cell r="CY23">
            <v>671</v>
          </cell>
          <cell r="FZ23">
            <v>14903.33224</v>
          </cell>
        </row>
        <row r="25">
          <cell r="D25">
            <v>57365.208599999998</v>
          </cell>
          <cell r="CI25">
            <v>0</v>
          </cell>
          <cell r="CP25">
            <v>0</v>
          </cell>
          <cell r="FZ25">
            <v>60226.908599999995</v>
          </cell>
        </row>
        <row r="26">
          <cell r="D26">
            <v>4426.2999999999993</v>
          </cell>
          <cell r="CY26">
            <v>0</v>
          </cell>
          <cell r="FZ26">
            <v>4491.6999999999989</v>
          </cell>
        </row>
        <row r="27">
          <cell r="FZ27">
            <v>5155.9199999999992</v>
          </cell>
        </row>
        <row r="28">
          <cell r="D28">
            <v>0</v>
          </cell>
          <cell r="CY28">
            <v>0</v>
          </cell>
          <cell r="FZ28">
            <v>1643.8</v>
          </cell>
        </row>
        <row r="29">
          <cell r="FZ29">
            <v>355.3</v>
          </cell>
        </row>
        <row r="30">
          <cell r="FZ30">
            <v>2506</v>
          </cell>
        </row>
        <row r="33">
          <cell r="FZ33">
            <v>0</v>
          </cell>
        </row>
        <row r="36">
          <cell r="FZ36">
            <v>0</v>
          </cell>
        </row>
        <row r="38">
          <cell r="FZ38">
            <v>0</v>
          </cell>
        </row>
        <row r="40">
          <cell r="FZ40">
            <v>29440.707119999999</v>
          </cell>
        </row>
        <row r="42">
          <cell r="FZ42">
            <v>109654.588282</v>
          </cell>
        </row>
        <row r="43">
          <cell r="FZ43">
            <v>1182.1999999999998</v>
          </cell>
        </row>
        <row r="44">
          <cell r="FZ44">
            <v>7030.8</v>
          </cell>
        </row>
        <row r="46">
          <cell r="FZ46">
            <v>1064</v>
          </cell>
        </row>
        <row r="47">
          <cell r="FZ47">
            <v>8443.7099999999991</v>
          </cell>
        </row>
        <row r="48">
          <cell r="FZ48">
            <v>0</v>
          </cell>
        </row>
        <row r="50">
          <cell r="FZ50">
            <v>0</v>
          </cell>
        </row>
        <row r="52">
          <cell r="FZ52">
            <v>0</v>
          </cell>
        </row>
        <row r="53">
          <cell r="FZ53">
            <v>0</v>
          </cell>
        </row>
        <row r="55">
          <cell r="FZ55">
            <v>10800</v>
          </cell>
        </row>
        <row r="58">
          <cell r="D58">
            <v>10866.492</v>
          </cell>
          <cell r="CY58">
            <v>5</v>
          </cell>
          <cell r="DJ58">
            <v>18</v>
          </cell>
          <cell r="DK58">
            <v>18</v>
          </cell>
          <cell r="FZ58">
            <v>12239.771999999999</v>
          </cell>
        </row>
        <row r="63">
          <cell r="FZ63">
            <v>13200.553274800001</v>
          </cell>
        </row>
        <row r="65">
          <cell r="FZ65">
            <v>0</v>
          </cell>
        </row>
        <row r="67">
          <cell r="FZ67">
            <v>0</v>
          </cell>
        </row>
        <row r="72">
          <cell r="FZ72">
            <v>0</v>
          </cell>
        </row>
        <row r="74">
          <cell r="FZ74">
            <v>0</v>
          </cell>
        </row>
        <row r="76">
          <cell r="FZ76">
            <v>125</v>
          </cell>
        </row>
        <row r="77">
          <cell r="FZ77">
            <v>6293.7</v>
          </cell>
        </row>
        <row r="78">
          <cell r="FZ78">
            <v>264</v>
          </cell>
        </row>
        <row r="80">
          <cell r="D80">
            <v>2722.482</v>
          </cell>
          <cell r="CY80">
            <v>0</v>
          </cell>
          <cell r="FZ80">
            <v>3088.0819999999999</v>
          </cell>
        </row>
        <row r="81">
          <cell r="FZ81">
            <v>300</v>
          </cell>
        </row>
        <row r="82">
          <cell r="D82">
            <v>7954.1205130799981</v>
          </cell>
          <cell r="CY82">
            <v>0</v>
          </cell>
          <cell r="FZ82">
            <v>9409.780513079997</v>
          </cell>
        </row>
        <row r="83">
          <cell r="D83">
            <v>2841.4414694400002</v>
          </cell>
          <cell r="CY83">
            <v>0</v>
          </cell>
          <cell r="FZ83">
            <v>2889.7414694400004</v>
          </cell>
        </row>
        <row r="101">
          <cell r="FZ101">
            <v>100</v>
          </cell>
        </row>
        <row r="136">
          <cell r="CM136">
            <v>38.4</v>
          </cell>
        </row>
        <row r="166">
          <cell r="FZ166">
            <v>0</v>
          </cell>
        </row>
      </sheetData>
      <sheetData sheetId="6">
        <row r="7">
          <cell r="CJ7">
            <v>0</v>
          </cell>
        </row>
        <row r="9">
          <cell r="FZ9">
            <v>31426.310399999998</v>
          </cell>
        </row>
        <row r="12">
          <cell r="FZ12">
            <v>0</v>
          </cell>
        </row>
        <row r="14">
          <cell r="D14">
            <v>9752.2873999999993</v>
          </cell>
          <cell r="CX14">
            <v>0</v>
          </cell>
          <cell r="FZ14">
            <v>10268.087399999999</v>
          </cell>
        </row>
        <row r="16">
          <cell r="FZ16">
            <v>0</v>
          </cell>
        </row>
        <row r="17">
          <cell r="FZ17">
            <v>0</v>
          </cell>
        </row>
        <row r="18">
          <cell r="FZ18">
            <v>141.56102000000001</v>
          </cell>
        </row>
        <row r="20">
          <cell r="FZ20">
            <v>38441.9</v>
          </cell>
        </row>
        <row r="21">
          <cell r="FZ21">
            <v>22507.5</v>
          </cell>
        </row>
      </sheetData>
      <sheetData sheetId="7">
        <row r="8">
          <cell r="CQ8">
            <v>350</v>
          </cell>
          <cell r="CU8">
            <v>5500</v>
          </cell>
        </row>
        <row r="10">
          <cell r="CT10">
            <v>200</v>
          </cell>
        </row>
        <row r="13">
          <cell r="FZ13">
            <v>1867.32</v>
          </cell>
        </row>
        <row r="18">
          <cell r="FZ18">
            <v>0</v>
          </cell>
        </row>
        <row r="19">
          <cell r="FZ19">
            <v>0</v>
          </cell>
        </row>
        <row r="20">
          <cell r="FZ20">
            <v>0</v>
          </cell>
        </row>
        <row r="21">
          <cell r="FZ21">
            <v>0</v>
          </cell>
        </row>
        <row r="22">
          <cell r="FZ22">
            <v>0</v>
          </cell>
        </row>
        <row r="23">
          <cell r="FZ23">
            <v>10298.1</v>
          </cell>
        </row>
        <row r="24">
          <cell r="FZ24">
            <v>0</v>
          </cell>
        </row>
        <row r="25">
          <cell r="FZ25">
            <v>0</v>
          </cell>
        </row>
        <row r="26">
          <cell r="FZ26">
            <v>532</v>
          </cell>
        </row>
        <row r="28">
          <cell r="FZ28">
            <v>625.29999999999995</v>
          </cell>
        </row>
      </sheetData>
      <sheetData sheetId="8">
        <row r="8">
          <cell r="FZ8">
            <v>100</v>
          </cell>
        </row>
        <row r="11">
          <cell r="FZ11">
            <v>26899.539999999997</v>
          </cell>
        </row>
        <row r="13">
          <cell r="FZ13">
            <v>800.00348400000007</v>
          </cell>
        </row>
      </sheetData>
      <sheetData sheetId="9"/>
      <sheetData sheetId="10">
        <row r="8">
          <cell r="CL8">
            <v>4890</v>
          </cell>
        </row>
        <row r="9">
          <cell r="CK9">
            <v>6280</v>
          </cell>
        </row>
        <row r="11">
          <cell r="CO11">
            <v>23850</v>
          </cell>
        </row>
      </sheetData>
      <sheetData sheetId="11"/>
      <sheetData sheetId="12"/>
      <sheetData sheetId="13">
        <row r="198">
          <cell r="G198">
            <v>6343.2984299999998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8"/>
  <sheetViews>
    <sheetView tabSelected="1" workbookViewId="0">
      <selection activeCell="G1" sqref="G1:I1"/>
    </sheetView>
  </sheetViews>
  <sheetFormatPr defaultRowHeight="15"/>
  <cols>
    <col min="1" max="1" width="9.7109375" bestFit="1" customWidth="1"/>
    <col min="2" max="2" width="82.5703125" customWidth="1"/>
    <col min="3" max="3" width="20.28515625" customWidth="1"/>
    <col min="4" max="4" width="10.28515625" customWidth="1"/>
    <col min="5" max="5" width="9" customWidth="1"/>
    <col min="6" max="6" width="10" customWidth="1"/>
    <col min="7" max="7" width="17.42578125" customWidth="1"/>
    <col min="8" max="8" width="20.5703125" customWidth="1"/>
    <col min="9" max="9" width="17.5703125" customWidth="1"/>
  </cols>
  <sheetData>
    <row r="1" spans="1:9" ht="109.5" customHeight="1">
      <c r="A1" s="3"/>
      <c r="B1" s="3"/>
      <c r="C1" s="3"/>
      <c r="D1" s="3"/>
      <c r="E1" s="13"/>
      <c r="F1" s="13"/>
      <c r="G1" s="51" t="s">
        <v>551</v>
      </c>
      <c r="H1" s="51"/>
      <c r="I1" s="51"/>
    </row>
    <row r="2" spans="1:9" ht="15.75">
      <c r="A2" s="3"/>
      <c r="B2" s="3"/>
      <c r="C2" s="3"/>
      <c r="D2" s="13"/>
      <c r="E2" s="13"/>
      <c r="F2" s="13"/>
      <c r="G2" s="13"/>
      <c r="H2" s="3"/>
      <c r="I2" s="3"/>
    </row>
    <row r="3" spans="1:9" ht="84.75" customHeight="1">
      <c r="A3" s="48" t="s">
        <v>345</v>
      </c>
      <c r="B3" s="48"/>
      <c r="C3" s="48"/>
      <c r="D3" s="48"/>
      <c r="E3" s="48"/>
      <c r="F3" s="48"/>
      <c r="G3" s="48"/>
      <c r="H3" s="3"/>
      <c r="I3" s="3"/>
    </row>
    <row r="4" spans="1:9">
      <c r="A4" s="3"/>
      <c r="B4" s="3"/>
      <c r="C4" s="3"/>
      <c r="D4" s="3"/>
      <c r="E4" s="3"/>
      <c r="F4" s="3"/>
      <c r="G4" s="3"/>
      <c r="H4" s="3"/>
      <c r="I4" s="3"/>
    </row>
    <row r="5" spans="1:9">
      <c r="A5" s="3"/>
      <c r="B5" s="3"/>
      <c r="C5" s="3"/>
      <c r="D5" s="3"/>
      <c r="E5" s="3"/>
      <c r="F5" s="3"/>
      <c r="G5" s="3"/>
      <c r="H5" s="3"/>
      <c r="I5" s="3"/>
    </row>
    <row r="6" spans="1:9">
      <c r="A6" s="3"/>
      <c r="B6" s="3"/>
      <c r="C6" s="3"/>
      <c r="D6" s="3"/>
      <c r="E6" s="3"/>
      <c r="F6" s="3"/>
      <c r="G6" s="14"/>
      <c r="H6" s="3"/>
      <c r="I6" s="3"/>
    </row>
    <row r="7" spans="1:9" ht="19.5" thickBot="1">
      <c r="A7" s="3"/>
      <c r="B7" s="3"/>
      <c r="C7" s="3"/>
      <c r="D7" s="3"/>
      <c r="E7" s="3"/>
      <c r="F7" s="3"/>
      <c r="G7" s="3"/>
      <c r="H7" s="3"/>
      <c r="I7" s="1" t="s">
        <v>0</v>
      </c>
    </row>
    <row r="8" spans="1:9" ht="18.75">
      <c r="A8" s="49" t="s">
        <v>1</v>
      </c>
      <c r="B8" s="49" t="s">
        <v>2</v>
      </c>
      <c r="C8" s="49" t="s">
        <v>3</v>
      </c>
      <c r="D8" s="49" t="s">
        <v>4</v>
      </c>
      <c r="E8" s="49" t="s">
        <v>5</v>
      </c>
      <c r="F8" s="49" t="s">
        <v>6</v>
      </c>
      <c r="G8" s="15" t="s">
        <v>7</v>
      </c>
      <c r="H8" s="15" t="s">
        <v>7</v>
      </c>
      <c r="I8" s="15" t="s">
        <v>7</v>
      </c>
    </row>
    <row r="9" spans="1:9" ht="19.5" thickBot="1">
      <c r="A9" s="50"/>
      <c r="B9" s="50"/>
      <c r="C9" s="50"/>
      <c r="D9" s="50"/>
      <c r="E9" s="50"/>
      <c r="F9" s="50"/>
      <c r="G9" s="16" t="s">
        <v>8</v>
      </c>
      <c r="H9" s="16" t="s">
        <v>333</v>
      </c>
      <c r="I9" s="16" t="s">
        <v>346</v>
      </c>
    </row>
    <row r="10" spans="1:9" ht="19.5" thickBot="1">
      <c r="A10" s="4">
        <v>1</v>
      </c>
      <c r="B10" s="5">
        <v>2</v>
      </c>
      <c r="C10" s="4">
        <v>3</v>
      </c>
      <c r="D10" s="5">
        <v>4</v>
      </c>
      <c r="E10" s="4">
        <v>5</v>
      </c>
      <c r="F10" s="5">
        <v>6</v>
      </c>
      <c r="G10" s="4">
        <v>7</v>
      </c>
      <c r="H10" s="5">
        <v>8</v>
      </c>
      <c r="I10" s="4">
        <v>9</v>
      </c>
    </row>
    <row r="11" spans="1:9" ht="21" thickBot="1">
      <c r="A11" s="18"/>
      <c r="B11" s="18" t="s">
        <v>9</v>
      </c>
      <c r="C11" s="18"/>
      <c r="D11" s="18"/>
      <c r="E11" s="18"/>
      <c r="F11" s="18"/>
      <c r="G11" s="19">
        <f>+G12+G60+G153+G168+G175+G200+G231+G242+G252+G261+G279</f>
        <v>706255.14986592007</v>
      </c>
      <c r="H11" s="19">
        <v>612933.85077799321</v>
      </c>
      <c r="I11" s="19">
        <v>675408.63886128133</v>
      </c>
    </row>
    <row r="12" spans="1:9" ht="38.25" thickBot="1">
      <c r="A12" s="4">
        <v>1</v>
      </c>
      <c r="B12" s="20" t="s">
        <v>10</v>
      </c>
      <c r="C12" s="21" t="s">
        <v>11</v>
      </c>
      <c r="D12" s="22"/>
      <c r="E12" s="22"/>
      <c r="F12" s="22"/>
      <c r="G12" s="23">
        <f>+G13+G17+G35</f>
        <v>39933.169226000005</v>
      </c>
      <c r="H12" s="23">
        <v>41141.985243099996</v>
      </c>
      <c r="I12" s="23">
        <v>41250.180354000004</v>
      </c>
    </row>
    <row r="13" spans="1:9" ht="38.25" thickBot="1">
      <c r="A13" s="4" t="s">
        <v>364</v>
      </c>
      <c r="B13" s="20" t="s">
        <v>365</v>
      </c>
      <c r="C13" s="21" t="s">
        <v>366</v>
      </c>
      <c r="D13" s="22"/>
      <c r="E13" s="22"/>
      <c r="F13" s="22"/>
      <c r="G13" s="23">
        <f>+G15</f>
        <v>0</v>
      </c>
      <c r="H13" s="23">
        <v>0</v>
      </c>
      <c r="I13" s="23">
        <v>0</v>
      </c>
    </row>
    <row r="14" spans="1:9" ht="57" thickBot="1">
      <c r="A14" s="4"/>
      <c r="B14" s="20" t="s">
        <v>367</v>
      </c>
      <c r="C14" s="21" t="s">
        <v>368</v>
      </c>
      <c r="D14" s="22"/>
      <c r="E14" s="22"/>
      <c r="F14" s="22"/>
      <c r="G14" s="24">
        <f>G15</f>
        <v>0</v>
      </c>
      <c r="H14" s="24">
        <v>0</v>
      </c>
      <c r="I14" s="24">
        <v>0</v>
      </c>
    </row>
    <row r="15" spans="1:9" ht="132" thickBot="1">
      <c r="A15" s="4"/>
      <c r="B15" s="25" t="s">
        <v>369</v>
      </c>
      <c r="C15" s="26" t="s">
        <v>370</v>
      </c>
      <c r="D15" s="26">
        <v>200</v>
      </c>
      <c r="E15" s="27" t="s">
        <v>12</v>
      </c>
      <c r="F15" s="27" t="s">
        <v>13</v>
      </c>
      <c r="G15" s="6">
        <f>'[1]ОБРАЗОВАНИЕ 07'!FZ67</f>
        <v>0</v>
      </c>
      <c r="H15" s="6">
        <v>0</v>
      </c>
      <c r="I15" s="6">
        <v>0</v>
      </c>
    </row>
    <row r="16" spans="1:9" ht="38.25" thickBot="1">
      <c r="A16" s="4"/>
      <c r="B16" s="20" t="s">
        <v>371</v>
      </c>
      <c r="C16" s="21" t="s">
        <v>372</v>
      </c>
      <c r="D16" s="22"/>
      <c r="E16" s="22"/>
      <c r="F16" s="22"/>
      <c r="G16" s="24"/>
      <c r="H16" s="24"/>
      <c r="I16" s="24"/>
    </row>
    <row r="17" spans="1:9" ht="57" thickBot="1">
      <c r="A17" s="4" t="s">
        <v>14</v>
      </c>
      <c r="B17" s="20" t="s">
        <v>15</v>
      </c>
      <c r="C17" s="28" t="s">
        <v>16</v>
      </c>
      <c r="D17" s="22"/>
      <c r="E17" s="22"/>
      <c r="F17" s="22"/>
      <c r="G17" s="23">
        <f>+G18+G32+G33</f>
        <v>2160.0521159999998</v>
      </c>
      <c r="H17" s="23">
        <v>1276.5733099000001</v>
      </c>
      <c r="I17" s="23">
        <v>1325.2080639999999</v>
      </c>
    </row>
    <row r="18" spans="1:9" ht="57" thickBot="1">
      <c r="A18" s="4"/>
      <c r="B18" s="20" t="s">
        <v>17</v>
      </c>
      <c r="C18" s="21" t="s">
        <v>18</v>
      </c>
      <c r="D18" s="22"/>
      <c r="E18" s="22"/>
      <c r="F18" s="22"/>
      <c r="G18" s="24">
        <f>SUM(G19:G31)</f>
        <v>2160.0521159999998</v>
      </c>
      <c r="H18" s="24">
        <v>1276.5733099000001</v>
      </c>
      <c r="I18" s="24">
        <v>1325.2080639999999</v>
      </c>
    </row>
    <row r="19" spans="1:9" ht="169.5" thickBot="1">
      <c r="A19" s="2"/>
      <c r="B19" s="29" t="s">
        <v>19</v>
      </c>
      <c r="C19" s="30" t="s">
        <v>373</v>
      </c>
      <c r="D19" s="26">
        <v>100</v>
      </c>
      <c r="E19" s="27" t="s">
        <v>20</v>
      </c>
      <c r="F19" s="27" t="s">
        <v>21</v>
      </c>
      <c r="G19" s="7">
        <f>'[1]УПРАВЛЕНИЕ 01'!D15</f>
        <v>361.00554</v>
      </c>
      <c r="H19" s="7">
        <v>0</v>
      </c>
      <c r="I19" s="7">
        <v>0</v>
      </c>
    </row>
    <row r="20" spans="1:9" ht="132" thickBot="1">
      <c r="A20" s="2"/>
      <c r="B20" s="29" t="s">
        <v>22</v>
      </c>
      <c r="C20" s="30" t="s">
        <v>373</v>
      </c>
      <c r="D20" s="26">
        <v>200</v>
      </c>
      <c r="E20" s="27" t="s">
        <v>20</v>
      </c>
      <c r="F20" s="27" t="s">
        <v>21</v>
      </c>
      <c r="G20" s="7">
        <f>'[1]УПРАВЛЕНИЕ 01'!FZ15-'[1]УПРАВЛЕНИЕ 01'!D15</f>
        <v>75.199999999999989</v>
      </c>
      <c r="H20" s="7">
        <v>0</v>
      </c>
      <c r="I20" s="7">
        <v>0</v>
      </c>
    </row>
    <row r="21" spans="1:9" ht="169.5" thickBot="1">
      <c r="A21" s="2"/>
      <c r="B21" s="29" t="s">
        <v>19</v>
      </c>
      <c r="C21" s="30" t="s">
        <v>374</v>
      </c>
      <c r="D21" s="26">
        <v>100</v>
      </c>
      <c r="E21" s="27" t="s">
        <v>20</v>
      </c>
      <c r="F21" s="27" t="s">
        <v>21</v>
      </c>
      <c r="G21" s="7">
        <f>'[1]УПРАВЛЕНИЕ 01'!D16</f>
        <v>328.10399999999998</v>
      </c>
      <c r="H21" s="7"/>
      <c r="I21" s="7"/>
    </row>
    <row r="22" spans="1:9" ht="132" thickBot="1">
      <c r="A22" s="2"/>
      <c r="B22" s="29" t="s">
        <v>22</v>
      </c>
      <c r="C22" s="30" t="s">
        <v>374</v>
      </c>
      <c r="D22" s="26">
        <v>200</v>
      </c>
      <c r="E22" s="27" t="s">
        <v>20</v>
      </c>
      <c r="F22" s="27" t="s">
        <v>21</v>
      </c>
      <c r="G22" s="7">
        <f>'[1]УПРАВЛЕНИЕ 01'!FZ16-'[1]УПРАВЛЕНИЕ 01'!D16</f>
        <v>75.300000000000011</v>
      </c>
      <c r="H22" s="7"/>
      <c r="I22" s="7"/>
    </row>
    <row r="23" spans="1:9" ht="169.5" thickBot="1">
      <c r="A23" s="2"/>
      <c r="B23" s="29" t="s">
        <v>19</v>
      </c>
      <c r="C23" s="30" t="s">
        <v>375</v>
      </c>
      <c r="D23" s="26">
        <v>100</v>
      </c>
      <c r="E23" s="27" t="s">
        <v>20</v>
      </c>
      <c r="F23" s="27" t="s">
        <v>21</v>
      </c>
      <c r="G23" s="7">
        <f>'[1]УПРАВЛЕНИЕ 01'!D17</f>
        <v>0</v>
      </c>
      <c r="H23" s="7"/>
      <c r="I23" s="7"/>
    </row>
    <row r="24" spans="1:9" ht="132" thickBot="1">
      <c r="A24" s="2"/>
      <c r="B24" s="29" t="s">
        <v>22</v>
      </c>
      <c r="C24" s="30" t="s">
        <v>375</v>
      </c>
      <c r="D24" s="26">
        <v>200</v>
      </c>
      <c r="E24" s="27" t="s">
        <v>20</v>
      </c>
      <c r="F24" s="27" t="s">
        <v>21</v>
      </c>
      <c r="G24" s="7">
        <f>'[1]УПРАВЛЕНИЕ 01'!FZ17-'[1]УПРАВЛЕНИЕ 01'!D17</f>
        <v>91.4</v>
      </c>
      <c r="H24" s="7"/>
      <c r="I24" s="7"/>
    </row>
    <row r="25" spans="1:9" ht="169.5" thickBot="1">
      <c r="A25" s="2"/>
      <c r="B25" s="29" t="s">
        <v>23</v>
      </c>
      <c r="C25" s="30" t="s">
        <v>24</v>
      </c>
      <c r="D25" s="26">
        <v>100</v>
      </c>
      <c r="E25" s="27" t="s">
        <v>20</v>
      </c>
      <c r="F25" s="27" t="s">
        <v>25</v>
      </c>
      <c r="G25" s="7">
        <f>'[1]УПРАВЛЕНИЕ 01'!D25</f>
        <v>380.39883000000003</v>
      </c>
      <c r="H25" s="7">
        <v>393.79364325</v>
      </c>
      <c r="I25" s="7">
        <v>409.75502399999999</v>
      </c>
    </row>
    <row r="26" spans="1:9" ht="132" thickBot="1">
      <c r="A26" s="2"/>
      <c r="B26" s="29" t="s">
        <v>26</v>
      </c>
      <c r="C26" s="30" t="s">
        <v>24</v>
      </c>
      <c r="D26" s="26">
        <v>200</v>
      </c>
      <c r="E26" s="27" t="s">
        <v>20</v>
      </c>
      <c r="F26" s="27" t="s">
        <v>25</v>
      </c>
      <c r="G26" s="7">
        <f>'[1]УПРАВЛЕНИЕ 01'!FZ25-'[1]УПРАВЛЕНИЕ 01'!D25</f>
        <v>4.6000000000000227</v>
      </c>
      <c r="H26" s="7">
        <v>7.2000000000000455</v>
      </c>
      <c r="I26" s="7">
        <v>7.2400000000000091</v>
      </c>
    </row>
    <row r="27" spans="1:9" ht="188.25" thickBot="1">
      <c r="A27" s="2"/>
      <c r="B27" s="29" t="s">
        <v>27</v>
      </c>
      <c r="C27" s="30" t="s">
        <v>28</v>
      </c>
      <c r="D27" s="30">
        <v>100</v>
      </c>
      <c r="E27" s="27" t="s">
        <v>20</v>
      </c>
      <c r="F27" s="27" t="s">
        <v>25</v>
      </c>
      <c r="G27" s="8">
        <f>'[1]УПРАВЛЕНИЕ 01'!D28</f>
        <v>416.24419199999994</v>
      </c>
      <c r="H27" s="8">
        <v>430.77770190000001</v>
      </c>
      <c r="I27" s="8">
        <v>448.42442399999999</v>
      </c>
    </row>
    <row r="28" spans="1:9" ht="150.75" thickBot="1">
      <c r="A28" s="2"/>
      <c r="B28" s="29" t="s">
        <v>29</v>
      </c>
      <c r="C28" s="30" t="s">
        <v>28</v>
      </c>
      <c r="D28" s="30">
        <v>200</v>
      </c>
      <c r="E28" s="27" t="s">
        <v>20</v>
      </c>
      <c r="F28" s="27" t="s">
        <v>25</v>
      </c>
      <c r="G28" s="8">
        <f>'[1]УПРАВЛЕНИЕ 01'!FZ28-'[1]УПРАВЛЕНИЕ 01'!D28</f>
        <v>8.8000000000000114</v>
      </c>
      <c r="H28" s="8">
        <v>10.800000000000011</v>
      </c>
      <c r="I28" s="8">
        <v>10.800000000000011</v>
      </c>
    </row>
    <row r="29" spans="1:9" ht="188.25" thickBot="1">
      <c r="A29" s="2"/>
      <c r="B29" s="29" t="s">
        <v>30</v>
      </c>
      <c r="C29" s="30" t="s">
        <v>31</v>
      </c>
      <c r="D29" s="30">
        <v>100</v>
      </c>
      <c r="E29" s="27" t="s">
        <v>20</v>
      </c>
      <c r="F29" s="27" t="s">
        <v>25</v>
      </c>
      <c r="G29" s="8">
        <f>'[1]УПРАВЛЕНИЕ 01'!D27</f>
        <v>393.49955399999999</v>
      </c>
      <c r="H29" s="8">
        <v>407.20196475</v>
      </c>
      <c r="I29" s="8">
        <v>421.98861599999998</v>
      </c>
    </row>
    <row r="30" spans="1:9" ht="150.75" thickBot="1">
      <c r="A30" s="2"/>
      <c r="B30" s="29" t="s">
        <v>32</v>
      </c>
      <c r="C30" s="30" t="s">
        <v>31</v>
      </c>
      <c r="D30" s="30">
        <v>200</v>
      </c>
      <c r="E30" s="27" t="s">
        <v>20</v>
      </c>
      <c r="F30" s="27" t="s">
        <v>25</v>
      </c>
      <c r="G30" s="8">
        <f>'[1]УПРАВЛЕНИЕ 01'!FZ27-'[1]УПРАВЛЕНИЕ 01'!D27</f>
        <v>25.5</v>
      </c>
      <c r="H30" s="8">
        <v>26.800000000000011</v>
      </c>
      <c r="I30" s="8">
        <v>27</v>
      </c>
    </row>
    <row r="31" spans="1:9" ht="113.25" thickBot="1">
      <c r="A31" s="2"/>
      <c r="B31" s="29" t="s">
        <v>376</v>
      </c>
      <c r="C31" s="30"/>
      <c r="D31" s="30">
        <v>200</v>
      </c>
      <c r="E31" s="27" t="s">
        <v>20</v>
      </c>
      <c r="F31" s="27" t="s">
        <v>25</v>
      </c>
      <c r="G31" s="17">
        <f>'[1]УПРАВЛЕНИЕ 01'!FZ35</f>
        <v>0</v>
      </c>
      <c r="H31" s="17">
        <v>0</v>
      </c>
      <c r="I31" s="17">
        <v>0</v>
      </c>
    </row>
    <row r="32" spans="1:9" ht="57" thickBot="1">
      <c r="A32" s="4"/>
      <c r="B32" s="20" t="s">
        <v>377</v>
      </c>
      <c r="C32" s="21" t="s">
        <v>378</v>
      </c>
      <c r="D32" s="22"/>
      <c r="E32" s="22"/>
      <c r="F32" s="22"/>
      <c r="G32" s="24"/>
      <c r="H32" s="24"/>
      <c r="I32" s="24"/>
    </row>
    <row r="33" spans="1:9" ht="38.25" thickBot="1">
      <c r="A33" s="4"/>
      <c r="B33" s="20" t="s">
        <v>379</v>
      </c>
      <c r="C33" s="21" t="s">
        <v>380</v>
      </c>
      <c r="D33" s="22"/>
      <c r="E33" s="22"/>
      <c r="F33" s="22"/>
      <c r="G33" s="24">
        <f>+G34</f>
        <v>0</v>
      </c>
      <c r="H33" s="24">
        <v>0</v>
      </c>
      <c r="I33" s="24">
        <v>0</v>
      </c>
    </row>
    <row r="34" spans="1:9" ht="113.25" thickBot="1">
      <c r="A34" s="2"/>
      <c r="B34" s="29" t="s">
        <v>381</v>
      </c>
      <c r="C34" s="30" t="s">
        <v>382</v>
      </c>
      <c r="D34" s="30">
        <v>500</v>
      </c>
      <c r="E34" s="27" t="s">
        <v>383</v>
      </c>
      <c r="F34" s="27" t="s">
        <v>33</v>
      </c>
      <c r="G34" s="8">
        <f>'[1]Межбюдж.трансф. 14'!CO13</f>
        <v>0</v>
      </c>
      <c r="H34" s="8">
        <v>0</v>
      </c>
      <c r="I34" s="8">
        <v>0</v>
      </c>
    </row>
    <row r="35" spans="1:9" ht="38.25" thickBot="1">
      <c r="A35" s="4" t="s">
        <v>34</v>
      </c>
      <c r="B35" s="20" t="s">
        <v>35</v>
      </c>
      <c r="C35" s="28" t="s">
        <v>36</v>
      </c>
      <c r="D35" s="22"/>
      <c r="E35" s="22"/>
      <c r="F35" s="22"/>
      <c r="G35" s="23">
        <f>G36+G42+G45+G52+G54+G56+G58</f>
        <v>37773.117110000007</v>
      </c>
      <c r="H35" s="23">
        <v>39865.411933199997</v>
      </c>
      <c r="I35" s="23">
        <v>39924.972290000005</v>
      </c>
    </row>
    <row r="36" spans="1:9" ht="57" thickBot="1">
      <c r="A36" s="4"/>
      <c r="B36" s="20" t="s">
        <v>37</v>
      </c>
      <c r="C36" s="21" t="s">
        <v>38</v>
      </c>
      <c r="D36" s="22"/>
      <c r="E36" s="22"/>
      <c r="F36" s="22"/>
      <c r="G36" s="24">
        <f>G38+G39+G40+G41+G37</f>
        <v>21610.957709999999</v>
      </c>
      <c r="H36" s="24">
        <v>23276.961589199997</v>
      </c>
      <c r="I36" s="24">
        <v>22412.619296000001</v>
      </c>
    </row>
    <row r="37" spans="1:9" ht="75.75" thickBot="1">
      <c r="A37" s="2"/>
      <c r="B37" s="31" t="s">
        <v>347</v>
      </c>
      <c r="C37" s="26" t="s">
        <v>348</v>
      </c>
      <c r="D37" s="26">
        <v>200</v>
      </c>
      <c r="E37" s="27" t="s">
        <v>20</v>
      </c>
      <c r="F37" s="27" t="s">
        <v>21</v>
      </c>
      <c r="G37" s="7">
        <f>'[1]УПРАВЛЕНИЕ 01'!FZ36</f>
        <v>1000</v>
      </c>
      <c r="H37" s="7">
        <v>2000</v>
      </c>
      <c r="I37" s="7">
        <v>0</v>
      </c>
    </row>
    <row r="38" spans="1:9" ht="169.5" thickBot="1">
      <c r="A38" s="2"/>
      <c r="B38" s="31" t="s">
        <v>19</v>
      </c>
      <c r="C38" s="26" t="s">
        <v>39</v>
      </c>
      <c r="D38" s="26">
        <v>100</v>
      </c>
      <c r="E38" s="27" t="s">
        <v>20</v>
      </c>
      <c r="F38" s="27" t="s">
        <v>21</v>
      </c>
      <c r="G38" s="7">
        <f>'[1]УПРАВЛЕНИЕ 01'!D13</f>
        <v>15547.39811</v>
      </c>
      <c r="H38" s="7">
        <v>16090.796403199998</v>
      </c>
      <c r="I38" s="7">
        <v>16789.582928</v>
      </c>
    </row>
    <row r="39" spans="1:9" ht="132" thickBot="1">
      <c r="A39" s="2"/>
      <c r="B39" s="31" t="s">
        <v>22</v>
      </c>
      <c r="C39" s="26" t="s">
        <v>39</v>
      </c>
      <c r="D39" s="26">
        <v>200</v>
      </c>
      <c r="E39" s="27" t="s">
        <v>20</v>
      </c>
      <c r="F39" s="27" t="s">
        <v>21</v>
      </c>
      <c r="G39" s="7">
        <f>'[1]УПРАВЛЕНИЕ 01'!FZ13-'[1]УПРАВЛЕНИЕ 01'!D13-'[1]УПРАВЛЕНИЕ 01'!CY13</f>
        <v>2548.3999999999983</v>
      </c>
      <c r="H39" s="7">
        <v>2583.9759999999974</v>
      </c>
      <c r="I39" s="7">
        <v>2908.9519999999998</v>
      </c>
    </row>
    <row r="40" spans="1:9" ht="113.25" thickBot="1">
      <c r="A40" s="2"/>
      <c r="B40" s="31" t="s">
        <v>40</v>
      </c>
      <c r="C40" s="26" t="s">
        <v>39</v>
      </c>
      <c r="D40" s="26">
        <v>800</v>
      </c>
      <c r="E40" s="27" t="s">
        <v>20</v>
      </c>
      <c r="F40" s="27" t="s">
        <v>21</v>
      </c>
      <c r="G40" s="7">
        <f>'[1]УПРАВЛЕНИЕ 01'!CZ13+'[1]УПРАВЛЕНИЕ 01'!DA13</f>
        <v>23.6</v>
      </c>
      <c r="H40" s="7">
        <v>23.6</v>
      </c>
      <c r="I40" s="7">
        <v>23.6</v>
      </c>
    </row>
    <row r="41" spans="1:9" ht="169.5" thickBot="1">
      <c r="A41" s="2"/>
      <c r="B41" s="31" t="s">
        <v>41</v>
      </c>
      <c r="C41" s="26" t="s">
        <v>42</v>
      </c>
      <c r="D41" s="26">
        <v>100</v>
      </c>
      <c r="E41" s="27" t="s">
        <v>20</v>
      </c>
      <c r="F41" s="27" t="s">
        <v>43</v>
      </c>
      <c r="G41" s="7">
        <f>'[1]УПРАВЛЕНИЕ 01'!D9</f>
        <v>2491.5596</v>
      </c>
      <c r="H41" s="7">
        <v>2578.5891859999997</v>
      </c>
      <c r="I41" s="7">
        <v>2690.4843680000004</v>
      </c>
    </row>
    <row r="42" spans="1:9" ht="57" thickBot="1">
      <c r="A42" s="4"/>
      <c r="B42" s="20" t="s">
        <v>44</v>
      </c>
      <c r="C42" s="21" t="s">
        <v>45</v>
      </c>
      <c r="D42" s="22"/>
      <c r="E42" s="22"/>
      <c r="F42" s="22"/>
      <c r="G42" s="24">
        <f>G43+G44</f>
        <v>1358.7634</v>
      </c>
      <c r="H42" s="24">
        <v>1372.131034</v>
      </c>
      <c r="I42" s="24">
        <v>1372.131034</v>
      </c>
    </row>
    <row r="43" spans="1:9" ht="169.5" thickBot="1">
      <c r="A43" s="2"/>
      <c r="B43" s="25" t="s">
        <v>19</v>
      </c>
      <c r="C43" s="26" t="s">
        <v>46</v>
      </c>
      <c r="D43" s="27" t="s">
        <v>47</v>
      </c>
      <c r="E43" s="27" t="s">
        <v>20</v>
      </c>
      <c r="F43" s="27" t="s">
        <v>33</v>
      </c>
      <c r="G43" s="6">
        <f>'[1]УПРАВЛЕНИЕ 01'!D11</f>
        <v>1340.7634</v>
      </c>
      <c r="H43" s="6">
        <v>1354.131034</v>
      </c>
      <c r="I43" s="6">
        <v>1354.131034</v>
      </c>
    </row>
    <row r="44" spans="1:9" ht="132" thickBot="1">
      <c r="A44" s="2"/>
      <c r="B44" s="25" t="s">
        <v>22</v>
      </c>
      <c r="C44" s="26" t="s">
        <v>46</v>
      </c>
      <c r="D44" s="26">
        <v>200</v>
      </c>
      <c r="E44" s="27" t="s">
        <v>20</v>
      </c>
      <c r="F44" s="27" t="s">
        <v>33</v>
      </c>
      <c r="G44" s="6">
        <f>'[1]УПРАВЛЕНИЕ 01'!FZ11-'[1]УПРАВЛЕНИЕ 01'!D11</f>
        <v>18</v>
      </c>
      <c r="H44" s="6">
        <v>18</v>
      </c>
      <c r="I44" s="6">
        <v>18</v>
      </c>
    </row>
    <row r="45" spans="1:9" ht="57" thickBot="1">
      <c r="A45" s="4"/>
      <c r="B45" s="20" t="s">
        <v>48</v>
      </c>
      <c r="C45" s="21" t="s">
        <v>49</v>
      </c>
      <c r="D45" s="22"/>
      <c r="E45" s="22"/>
      <c r="F45" s="22"/>
      <c r="G45" s="24">
        <f>G46+G47+G48+G49+G50+G51</f>
        <v>14118.295999999998</v>
      </c>
      <c r="H45" s="24">
        <v>14591.01931</v>
      </c>
      <c r="I45" s="24">
        <v>15514.921960000001</v>
      </c>
    </row>
    <row r="46" spans="1:9" ht="75.75" thickBot="1">
      <c r="A46" s="2"/>
      <c r="B46" s="29" t="s">
        <v>50</v>
      </c>
      <c r="C46" s="30" t="s">
        <v>51</v>
      </c>
      <c r="D46" s="30">
        <v>800</v>
      </c>
      <c r="E46" s="27" t="s">
        <v>20</v>
      </c>
      <c r="F46" s="27" t="s">
        <v>52</v>
      </c>
      <c r="G46" s="9">
        <f>'[1]УПРАВЛЕНИЕ 01'!DP23</f>
        <v>100</v>
      </c>
      <c r="H46" s="9">
        <v>100</v>
      </c>
      <c r="I46" s="9">
        <v>100</v>
      </c>
    </row>
    <row r="47" spans="1:9" ht="150.75" thickBot="1">
      <c r="A47" s="2"/>
      <c r="B47" s="29" t="s">
        <v>53</v>
      </c>
      <c r="C47" s="30" t="s">
        <v>54</v>
      </c>
      <c r="D47" s="30">
        <v>100</v>
      </c>
      <c r="E47" s="27" t="s">
        <v>20</v>
      </c>
      <c r="F47" s="27" t="s">
        <v>25</v>
      </c>
      <c r="G47" s="8">
        <f>'[1]УПРАВЛЕНИЕ 01'!D34</f>
        <v>9459.4259999999995</v>
      </c>
      <c r="H47" s="8">
        <v>9790.4009099999985</v>
      </c>
      <c r="I47" s="8">
        <v>10251.797160000002</v>
      </c>
    </row>
    <row r="48" spans="1:9" ht="94.5" thickBot="1">
      <c r="A48" s="2"/>
      <c r="B48" s="29" t="s">
        <v>55</v>
      </c>
      <c r="C48" s="30" t="s">
        <v>54</v>
      </c>
      <c r="D48" s="30">
        <v>200</v>
      </c>
      <c r="E48" s="27" t="s">
        <v>20</v>
      </c>
      <c r="F48" s="27" t="s">
        <v>25</v>
      </c>
      <c r="G48" s="8">
        <f>'[1]УПРАВЛЕНИЕ 01'!FZ34-'[1]УПРАВЛЕНИЕ 01'!D34-'[1]УПРАВЛЕНИЕ 01'!CY34</f>
        <v>4470.869999999999</v>
      </c>
      <c r="H48" s="8">
        <v>4612.6184000000012</v>
      </c>
      <c r="I48" s="8">
        <v>5075.1247999999996</v>
      </c>
    </row>
    <row r="49" spans="1:9" ht="94.5" thickBot="1">
      <c r="A49" s="2"/>
      <c r="B49" s="29" t="s">
        <v>56</v>
      </c>
      <c r="C49" s="30" t="s">
        <v>54</v>
      </c>
      <c r="D49" s="30">
        <v>800</v>
      </c>
      <c r="E49" s="27" t="s">
        <v>20</v>
      </c>
      <c r="F49" s="27" t="s">
        <v>25</v>
      </c>
      <c r="G49" s="8">
        <f>'[1]УПРАВЛЕНИЕ 01'!CY34</f>
        <v>88</v>
      </c>
      <c r="H49" s="8">
        <v>88</v>
      </c>
      <c r="I49" s="8">
        <v>88</v>
      </c>
    </row>
    <row r="50" spans="1:9" ht="94.5" thickBot="1">
      <c r="A50" s="2"/>
      <c r="B50" s="29" t="s">
        <v>384</v>
      </c>
      <c r="C50" s="30" t="s">
        <v>385</v>
      </c>
      <c r="D50" s="27" t="s">
        <v>386</v>
      </c>
      <c r="E50" s="32" t="s">
        <v>12</v>
      </c>
      <c r="F50" s="32" t="s">
        <v>13</v>
      </c>
      <c r="G50" s="8">
        <f>+'[1]ОБРАЗОВАНИЕ 07'!FZ74</f>
        <v>0</v>
      </c>
      <c r="H50" s="8">
        <v>0</v>
      </c>
      <c r="I50" s="8">
        <v>0</v>
      </c>
    </row>
    <row r="51" spans="1:9" ht="94.5" thickBot="1">
      <c r="A51" s="2"/>
      <c r="B51" s="29" t="s">
        <v>387</v>
      </c>
      <c r="C51" s="30" t="s">
        <v>388</v>
      </c>
      <c r="D51" s="30">
        <v>300</v>
      </c>
      <c r="E51" s="30">
        <v>10</v>
      </c>
      <c r="F51" s="27" t="s">
        <v>33</v>
      </c>
      <c r="G51" s="10"/>
      <c r="H51" s="10"/>
      <c r="I51" s="10"/>
    </row>
    <row r="52" spans="1:9" ht="38.25" thickBot="1">
      <c r="A52" s="4"/>
      <c r="B52" s="20" t="s">
        <v>57</v>
      </c>
      <c r="C52" s="21" t="s">
        <v>58</v>
      </c>
      <c r="D52" s="22"/>
      <c r="E52" s="22"/>
      <c r="F52" s="22"/>
      <c r="G52" s="24">
        <f>G53</f>
        <v>625.29999999999995</v>
      </c>
      <c r="H52" s="24">
        <v>625.29999999999995</v>
      </c>
      <c r="I52" s="24">
        <v>625.29999999999995</v>
      </c>
    </row>
    <row r="53" spans="1:9" ht="113.25" thickBot="1">
      <c r="A53" s="2"/>
      <c r="B53" s="33" t="s">
        <v>59</v>
      </c>
      <c r="C53" s="30" t="s">
        <v>60</v>
      </c>
      <c r="D53" s="30">
        <v>600</v>
      </c>
      <c r="E53" s="32">
        <v>10</v>
      </c>
      <c r="F53" s="32" t="s">
        <v>61</v>
      </c>
      <c r="G53" s="8">
        <f>'[1]Социальная политика 10'!FZ28</f>
        <v>625.29999999999995</v>
      </c>
      <c r="H53" s="8">
        <v>625.29999999999995</v>
      </c>
      <c r="I53" s="8">
        <v>625.29999999999995</v>
      </c>
    </row>
    <row r="54" spans="1:9" ht="57" thickBot="1">
      <c r="A54" s="4"/>
      <c r="B54" s="20" t="s">
        <v>389</v>
      </c>
      <c r="C54" s="21" t="s">
        <v>390</v>
      </c>
      <c r="D54" s="22"/>
      <c r="E54" s="22"/>
      <c r="F54" s="22"/>
      <c r="G54" s="24">
        <f>G55</f>
        <v>0</v>
      </c>
      <c r="H54" s="24">
        <v>0</v>
      </c>
      <c r="I54" s="24">
        <v>0</v>
      </c>
    </row>
    <row r="55" spans="1:9" ht="113.25" thickBot="1">
      <c r="A55" s="2"/>
      <c r="B55" s="33" t="s">
        <v>391</v>
      </c>
      <c r="C55" s="30" t="s">
        <v>392</v>
      </c>
      <c r="D55" s="30">
        <v>200</v>
      </c>
      <c r="E55" s="32" t="s">
        <v>20</v>
      </c>
      <c r="F55" s="32" t="s">
        <v>12</v>
      </c>
      <c r="G55" s="8">
        <f>'[1]УПРАВЛЕНИЕ 01'!FZ22</f>
        <v>0</v>
      </c>
      <c r="H55" s="8">
        <v>0</v>
      </c>
      <c r="I55" s="8">
        <v>0</v>
      </c>
    </row>
    <row r="56" spans="1:9" ht="57" thickBot="1">
      <c r="A56" s="4"/>
      <c r="B56" s="20" t="s">
        <v>62</v>
      </c>
      <c r="C56" s="21" t="s">
        <v>63</v>
      </c>
      <c r="D56" s="22"/>
      <c r="E56" s="22"/>
      <c r="F56" s="22"/>
      <c r="G56" s="24">
        <f>G57</f>
        <v>59.8</v>
      </c>
      <c r="H56" s="24">
        <v>0</v>
      </c>
      <c r="I56" s="24">
        <v>0</v>
      </c>
    </row>
    <row r="57" spans="1:9" ht="113.25" thickBot="1">
      <c r="A57" s="2"/>
      <c r="B57" s="33" t="s">
        <v>64</v>
      </c>
      <c r="C57" s="30" t="s">
        <v>65</v>
      </c>
      <c r="D57" s="30">
        <v>200</v>
      </c>
      <c r="E57" s="32" t="s">
        <v>20</v>
      </c>
      <c r="F57" s="32" t="s">
        <v>13</v>
      </c>
      <c r="G57" s="8">
        <f>'[1]УПРАВЛЕНИЕ 01'!FZ18</f>
        <v>59.8</v>
      </c>
      <c r="H57" s="8">
        <v>0</v>
      </c>
      <c r="I57" s="8">
        <v>0</v>
      </c>
    </row>
    <row r="58" spans="1:9" ht="57" thickBot="1">
      <c r="A58" s="4"/>
      <c r="B58" s="20" t="s">
        <v>393</v>
      </c>
      <c r="C58" s="21" t="s">
        <v>394</v>
      </c>
      <c r="D58" s="22"/>
      <c r="E58" s="22"/>
      <c r="F58" s="22"/>
      <c r="G58" s="24">
        <f>+G59</f>
        <v>0</v>
      </c>
      <c r="H58" s="24">
        <v>0</v>
      </c>
      <c r="I58" s="24">
        <v>0</v>
      </c>
    </row>
    <row r="59" spans="1:9" ht="94.5" thickBot="1">
      <c r="A59" s="2"/>
      <c r="B59" s="33" t="s">
        <v>395</v>
      </c>
      <c r="C59" s="30" t="s">
        <v>396</v>
      </c>
      <c r="D59" s="30">
        <v>500</v>
      </c>
      <c r="E59" s="32" t="s">
        <v>383</v>
      </c>
      <c r="F59" s="32" t="s">
        <v>33</v>
      </c>
      <c r="G59" s="8">
        <f>'[1]НАЦИОНАЛЬНАЯ ЭКОНОМИКА 04'!FZ41</f>
        <v>0</v>
      </c>
      <c r="H59" s="8">
        <v>0</v>
      </c>
      <c r="I59" s="8">
        <v>0</v>
      </c>
    </row>
    <row r="60" spans="1:9" ht="57" thickBot="1">
      <c r="A60" s="34" t="s">
        <v>66</v>
      </c>
      <c r="B60" s="35" t="s">
        <v>67</v>
      </c>
      <c r="C60" s="34" t="s">
        <v>68</v>
      </c>
      <c r="D60" s="34"/>
      <c r="E60" s="2"/>
      <c r="F60" s="2"/>
      <c r="G60" s="23">
        <f>+G61+G74+G118+G128+G137+G146</f>
        <v>424970.50745591999</v>
      </c>
      <c r="H60" s="23">
        <v>443492.13699389325</v>
      </c>
      <c r="I60" s="23">
        <v>456328.97272128123</v>
      </c>
    </row>
    <row r="61" spans="1:9" ht="57" thickBot="1">
      <c r="A61" s="34" t="s">
        <v>69</v>
      </c>
      <c r="B61" s="35" t="s">
        <v>70</v>
      </c>
      <c r="C61" s="34" t="s">
        <v>71</v>
      </c>
      <c r="D61" s="34"/>
      <c r="E61" s="2"/>
      <c r="F61" s="2"/>
      <c r="G61" s="23">
        <f>G62+G65</f>
        <v>11568.060384</v>
      </c>
      <c r="H61" s="23">
        <v>13481.519778</v>
      </c>
      <c r="I61" s="23">
        <v>15475.975344</v>
      </c>
    </row>
    <row r="62" spans="1:9" ht="57" thickBot="1">
      <c r="A62" s="4"/>
      <c r="B62" s="20" t="s">
        <v>72</v>
      </c>
      <c r="C62" s="21" t="s">
        <v>73</v>
      </c>
      <c r="D62" s="22"/>
      <c r="E62" s="22"/>
      <c r="F62" s="22"/>
      <c r="G62" s="24">
        <f>G63+G64</f>
        <v>1269.960384</v>
      </c>
      <c r="H62" s="24">
        <v>1316.419778</v>
      </c>
      <c r="I62" s="24">
        <v>1363.7753439999999</v>
      </c>
    </row>
    <row r="63" spans="1:9" ht="207" thickBot="1">
      <c r="A63" s="2"/>
      <c r="B63" s="29" t="s">
        <v>74</v>
      </c>
      <c r="C63" s="30" t="s">
        <v>75</v>
      </c>
      <c r="D63" s="30">
        <v>100</v>
      </c>
      <c r="E63" s="27" t="s">
        <v>20</v>
      </c>
      <c r="F63" s="27" t="s">
        <v>25</v>
      </c>
      <c r="G63" s="8">
        <f>'[1]УПРАВЛЕНИЕ 01'!D26</f>
        <v>1269.960384</v>
      </c>
      <c r="H63" s="8">
        <v>1314.419778</v>
      </c>
      <c r="I63" s="8">
        <v>1361.725344</v>
      </c>
    </row>
    <row r="64" spans="1:9" ht="169.5" thickBot="1">
      <c r="A64" s="2"/>
      <c r="B64" s="29" t="s">
        <v>76</v>
      </c>
      <c r="C64" s="30" t="s">
        <v>75</v>
      </c>
      <c r="D64" s="30">
        <v>200</v>
      </c>
      <c r="E64" s="27" t="s">
        <v>20</v>
      </c>
      <c r="F64" s="27" t="s">
        <v>25</v>
      </c>
      <c r="G64" s="8">
        <f>'[1]УПРАВЛЕНИЕ 01'!FZ26-'[1]УПРАВЛЕНИЕ 01'!D26</f>
        <v>0</v>
      </c>
      <c r="H64" s="8">
        <v>2</v>
      </c>
      <c r="I64" s="8">
        <v>2.0499999999999545</v>
      </c>
    </row>
    <row r="65" spans="1:9" ht="38.25" thickBot="1">
      <c r="A65" s="4"/>
      <c r="B65" s="20" t="s">
        <v>77</v>
      </c>
      <c r="C65" s="21" t="s">
        <v>78</v>
      </c>
      <c r="D65" s="22"/>
      <c r="E65" s="22"/>
      <c r="F65" s="22"/>
      <c r="G65" s="24">
        <f>G66+G67+G68+G69+G70+G71+G72+G73</f>
        <v>10298.1</v>
      </c>
      <c r="H65" s="24">
        <v>12165.1</v>
      </c>
      <c r="I65" s="24">
        <v>14112.2</v>
      </c>
    </row>
    <row r="66" spans="1:9" ht="132" thickBot="1">
      <c r="A66" s="2"/>
      <c r="B66" s="29" t="s">
        <v>397</v>
      </c>
      <c r="C66" s="36" t="s">
        <v>398</v>
      </c>
      <c r="D66" s="36">
        <v>300</v>
      </c>
      <c r="E66" s="30">
        <v>10</v>
      </c>
      <c r="F66" s="27" t="s">
        <v>21</v>
      </c>
      <c r="G66" s="8">
        <f>'[1]Социальная политика 10'!FZ18</f>
        <v>0</v>
      </c>
      <c r="H66" s="8">
        <v>0</v>
      </c>
      <c r="I66" s="8">
        <v>0</v>
      </c>
    </row>
    <row r="67" spans="1:9" ht="132" thickBot="1">
      <c r="A67" s="2"/>
      <c r="B67" s="29" t="s">
        <v>399</v>
      </c>
      <c r="C67" s="36" t="s">
        <v>400</v>
      </c>
      <c r="D67" s="36">
        <v>300</v>
      </c>
      <c r="E67" s="30">
        <v>10</v>
      </c>
      <c r="F67" s="27" t="s">
        <v>21</v>
      </c>
      <c r="G67" s="8">
        <f>'[1]Социальная политика 10'!FZ25</f>
        <v>0</v>
      </c>
      <c r="H67" s="8">
        <v>0</v>
      </c>
      <c r="I67" s="8">
        <v>0</v>
      </c>
    </row>
    <row r="68" spans="1:9" ht="113.25" thickBot="1">
      <c r="A68" s="2"/>
      <c r="B68" s="29" t="s">
        <v>401</v>
      </c>
      <c r="C68" s="36" t="s">
        <v>402</v>
      </c>
      <c r="D68" s="36">
        <v>300</v>
      </c>
      <c r="E68" s="30">
        <v>10</v>
      </c>
      <c r="F68" s="27" t="s">
        <v>21</v>
      </c>
      <c r="G68" s="8">
        <f>'[1]Социальная политика 10'!FZ21</f>
        <v>0</v>
      </c>
      <c r="H68" s="8">
        <v>0</v>
      </c>
      <c r="I68" s="8">
        <v>0</v>
      </c>
    </row>
    <row r="69" spans="1:9" ht="113.25" thickBot="1">
      <c r="A69" s="2"/>
      <c r="B69" s="29" t="s">
        <v>403</v>
      </c>
      <c r="C69" s="36" t="s">
        <v>404</v>
      </c>
      <c r="D69" s="36">
        <v>300</v>
      </c>
      <c r="E69" s="30">
        <v>10</v>
      </c>
      <c r="F69" s="27" t="s">
        <v>21</v>
      </c>
      <c r="G69" s="8">
        <f>'[1]Социальная политика 10'!FZ22</f>
        <v>0</v>
      </c>
      <c r="H69" s="8">
        <v>0</v>
      </c>
      <c r="I69" s="8">
        <v>0</v>
      </c>
    </row>
    <row r="70" spans="1:9" ht="132" thickBot="1">
      <c r="A70" s="2"/>
      <c r="B70" s="29" t="s">
        <v>405</v>
      </c>
      <c r="C70" s="36" t="s">
        <v>406</v>
      </c>
      <c r="D70" s="36">
        <v>300</v>
      </c>
      <c r="E70" s="30">
        <v>10</v>
      </c>
      <c r="F70" s="27" t="s">
        <v>21</v>
      </c>
      <c r="G70" s="8">
        <f>'[1]Социальная политика 10'!FZ24</f>
        <v>0</v>
      </c>
      <c r="H70" s="8">
        <v>0</v>
      </c>
      <c r="I70" s="8">
        <v>0</v>
      </c>
    </row>
    <row r="71" spans="1:9" ht="150.75" thickBot="1">
      <c r="A71" s="2"/>
      <c r="B71" s="29" t="s">
        <v>79</v>
      </c>
      <c r="C71" s="36" t="s">
        <v>80</v>
      </c>
      <c r="D71" s="36">
        <v>300</v>
      </c>
      <c r="E71" s="30">
        <v>10</v>
      </c>
      <c r="F71" s="27" t="s">
        <v>21</v>
      </c>
      <c r="G71" s="8">
        <f>'[1]Социальная политика 10'!FZ23</f>
        <v>10298.1</v>
      </c>
      <c r="H71" s="8">
        <v>12165.1</v>
      </c>
      <c r="I71" s="8">
        <v>14112.2</v>
      </c>
    </row>
    <row r="72" spans="1:9" ht="132" thickBot="1">
      <c r="A72" s="2"/>
      <c r="B72" s="29" t="s">
        <v>407</v>
      </c>
      <c r="C72" s="36" t="s">
        <v>408</v>
      </c>
      <c r="D72" s="36">
        <v>300</v>
      </c>
      <c r="E72" s="30">
        <v>10</v>
      </c>
      <c r="F72" s="27" t="s">
        <v>21</v>
      </c>
      <c r="G72" s="8">
        <f>'[1]Социальная политика 10'!FZ20</f>
        <v>0</v>
      </c>
      <c r="H72" s="8">
        <v>0</v>
      </c>
      <c r="I72" s="8">
        <v>0</v>
      </c>
    </row>
    <row r="73" spans="1:9" ht="150.75" thickBot="1">
      <c r="A73" s="2"/>
      <c r="B73" s="29" t="s">
        <v>409</v>
      </c>
      <c r="C73" s="36" t="s">
        <v>410</v>
      </c>
      <c r="D73" s="36">
        <v>300</v>
      </c>
      <c r="E73" s="30">
        <v>10</v>
      </c>
      <c r="F73" s="27" t="s">
        <v>21</v>
      </c>
      <c r="G73" s="8">
        <f>'[1]Социальная политика 10'!FZ19</f>
        <v>0</v>
      </c>
      <c r="H73" s="8">
        <v>0</v>
      </c>
      <c r="I73" s="8">
        <v>0</v>
      </c>
    </row>
    <row r="74" spans="1:9" ht="19.5" thickBot="1">
      <c r="A74" s="34" t="s">
        <v>81</v>
      </c>
      <c r="B74" s="37" t="s">
        <v>82</v>
      </c>
      <c r="C74" s="34" t="s">
        <v>83</v>
      </c>
      <c r="D74" s="37"/>
      <c r="E74" s="37"/>
      <c r="F74" s="37"/>
      <c r="G74" s="23">
        <f>G75+G84+G114+G115+G116+G117</f>
        <v>337792.27433059993</v>
      </c>
      <c r="H74" s="23">
        <v>353317.96581931505</v>
      </c>
      <c r="I74" s="23">
        <v>363471.16310931492</v>
      </c>
    </row>
    <row r="75" spans="1:9" ht="19.5" thickBot="1">
      <c r="A75" s="4"/>
      <c r="B75" s="20" t="s">
        <v>84</v>
      </c>
      <c r="C75" s="21" t="s">
        <v>85</v>
      </c>
      <c r="D75" s="22"/>
      <c r="E75" s="22"/>
      <c r="F75" s="22"/>
      <c r="G75" s="24">
        <f>G76+G77+G79+G80+G81+G82+G83+G78</f>
        <v>80261.308088599995</v>
      </c>
      <c r="H75" s="24">
        <v>83961.25074931499</v>
      </c>
      <c r="I75" s="24">
        <v>89996.757249314993</v>
      </c>
    </row>
    <row r="76" spans="1:9" ht="169.5" thickBot="1">
      <c r="A76" s="2"/>
      <c r="B76" s="25" t="s">
        <v>86</v>
      </c>
      <c r="C76" s="26" t="s">
        <v>87</v>
      </c>
      <c r="D76" s="26">
        <v>100</v>
      </c>
      <c r="E76" s="27" t="s">
        <v>12</v>
      </c>
      <c r="F76" s="27" t="s">
        <v>20</v>
      </c>
      <c r="G76" s="6">
        <f>+'[1]ОБРАЗОВАНИЕ 07'!D11+'[1]ОБРАЗОВАНИЕ 07'!D13</f>
        <v>4740.2321525999996</v>
      </c>
      <c r="H76" s="6">
        <v>4858.7379564149996</v>
      </c>
      <c r="I76" s="6">
        <v>4858.7379564149996</v>
      </c>
    </row>
    <row r="77" spans="1:9" ht="113.25" thickBot="1">
      <c r="A77" s="2"/>
      <c r="B77" s="25" t="s">
        <v>88</v>
      </c>
      <c r="C77" s="26" t="s">
        <v>87</v>
      </c>
      <c r="D77" s="26">
        <v>200</v>
      </c>
      <c r="E77" s="27" t="s">
        <v>12</v>
      </c>
      <c r="F77" s="27" t="s">
        <v>20</v>
      </c>
      <c r="G77" s="6">
        <f>'[1]ОБРАЗОВАНИЕ 07'!FZ11+'[1]ОБРАЗОВАНИЕ 07'!FZ13-'[1]ОБРАЗОВАНИЕ 07'!D13-'[1]ОБРАЗОВАНИЕ 07'!D11-'[1]ОБРАЗОВАНИЕ 07'!CY13-'[1]ОБРАЗОВАНИЕ 07'!CY11-'[1]ОБРАЗОВАНИЕ 07'!CM136</f>
        <v>6138.0300000000007</v>
      </c>
      <c r="H77" s="6">
        <v>6099.3441000000003</v>
      </c>
      <c r="I77" s="6">
        <v>6329.4375999999993</v>
      </c>
    </row>
    <row r="78" spans="1:9" ht="113.25" thickBot="1">
      <c r="A78" s="2"/>
      <c r="B78" s="25" t="s">
        <v>89</v>
      </c>
      <c r="C78" s="26" t="s">
        <v>87</v>
      </c>
      <c r="D78" s="26">
        <v>500</v>
      </c>
      <c r="E78" s="27" t="s">
        <v>12</v>
      </c>
      <c r="F78" s="27" t="s">
        <v>20</v>
      </c>
      <c r="G78" s="6">
        <f>'[1]ОБРАЗОВАНИЕ 07'!CM136</f>
        <v>38.4</v>
      </c>
      <c r="H78" s="6">
        <v>0</v>
      </c>
      <c r="I78" s="6">
        <v>0</v>
      </c>
    </row>
    <row r="79" spans="1:9" ht="132" thickBot="1">
      <c r="A79" s="2"/>
      <c r="B79" s="25" t="s">
        <v>90</v>
      </c>
      <c r="C79" s="26" t="s">
        <v>87</v>
      </c>
      <c r="D79" s="26">
        <v>600</v>
      </c>
      <c r="E79" s="27" t="s">
        <v>12</v>
      </c>
      <c r="F79" s="27" t="s">
        <v>20</v>
      </c>
      <c r="G79" s="6">
        <f>'[1]ОБРАЗОВАНИЕ 07'!FZ16</f>
        <v>22988.346275999997</v>
      </c>
      <c r="H79" s="6">
        <v>23625.404032899998</v>
      </c>
      <c r="I79" s="6">
        <v>24263.617032899998</v>
      </c>
    </row>
    <row r="80" spans="1:9" ht="113.25" thickBot="1">
      <c r="A80" s="2"/>
      <c r="B80" s="25" t="s">
        <v>91</v>
      </c>
      <c r="C80" s="26" t="s">
        <v>87</v>
      </c>
      <c r="D80" s="26">
        <v>800</v>
      </c>
      <c r="E80" s="27" t="s">
        <v>12</v>
      </c>
      <c r="F80" s="27" t="s">
        <v>20</v>
      </c>
      <c r="G80" s="6">
        <f>'[1]ОБРАЗОВАНИЕ 07'!CY10+'[1]ОБРАЗОВАНИЕ 07'!CY13</f>
        <v>57.099999999999994</v>
      </c>
      <c r="H80" s="6">
        <v>57.099999999999994</v>
      </c>
      <c r="I80" s="6">
        <v>57.099999999999994</v>
      </c>
    </row>
    <row r="81" spans="1:9" ht="169.5" thickBot="1">
      <c r="A81" s="2"/>
      <c r="B81" s="29" t="s">
        <v>92</v>
      </c>
      <c r="C81" s="26" t="s">
        <v>93</v>
      </c>
      <c r="D81" s="26">
        <v>100</v>
      </c>
      <c r="E81" s="27" t="s">
        <v>12</v>
      </c>
      <c r="F81" s="27" t="s">
        <v>20</v>
      </c>
      <c r="G81" s="6">
        <f>+'[1]ОБРАЗОВАНИЕ 07'!D12</f>
        <v>9168.7000000000007</v>
      </c>
      <c r="H81" s="6">
        <v>9468.7000000000007</v>
      </c>
      <c r="I81" s="6">
        <v>9768.7000000000007</v>
      </c>
    </row>
    <row r="82" spans="1:9" ht="150.75" thickBot="1">
      <c r="A82" s="2"/>
      <c r="B82" s="29" t="s">
        <v>94</v>
      </c>
      <c r="C82" s="26" t="s">
        <v>93</v>
      </c>
      <c r="D82" s="26">
        <v>200</v>
      </c>
      <c r="E82" s="27" t="s">
        <v>12</v>
      </c>
      <c r="F82" s="27" t="s">
        <v>20</v>
      </c>
      <c r="G82" s="6">
        <f>+'[1]ОБРАЗОВАНИЕ 07'!FZ12-'[1]ОБРАЗОВАНИЕ 07'!D12</f>
        <v>427.02779999999984</v>
      </c>
      <c r="H82" s="6">
        <v>552.02779999999984</v>
      </c>
      <c r="I82" s="6">
        <v>766.02779999999984</v>
      </c>
    </row>
    <row r="83" spans="1:9" ht="150.75" thickBot="1">
      <c r="A83" s="2"/>
      <c r="B83" s="29" t="s">
        <v>95</v>
      </c>
      <c r="C83" s="26" t="s">
        <v>93</v>
      </c>
      <c r="D83" s="26">
        <v>600</v>
      </c>
      <c r="E83" s="27" t="s">
        <v>12</v>
      </c>
      <c r="F83" s="27" t="s">
        <v>20</v>
      </c>
      <c r="G83" s="6">
        <f>+'[1]ОБРАЗОВАНИЕ 07'!FZ17</f>
        <v>36703.471860000005</v>
      </c>
      <c r="H83" s="6">
        <v>39299.936860000002</v>
      </c>
      <c r="I83" s="6">
        <v>43953.136859999999</v>
      </c>
    </row>
    <row r="84" spans="1:9" ht="19.5" thickBot="1">
      <c r="A84" s="4"/>
      <c r="B84" s="20" t="s">
        <v>96</v>
      </c>
      <c r="C84" s="21" t="s">
        <v>97</v>
      </c>
      <c r="D84" s="22"/>
      <c r="E84" s="22"/>
      <c r="F84" s="22"/>
      <c r="G84" s="24">
        <f>G85+G86+G88+G89+G94+G95+G96+G97+G98+G99+G100+G87+G103+G101+G102+G104+G106+G107+G108+G92+G93+G90+G91+G109+G112+G113+G105+G110+G111</f>
        <v>257530.96624199997</v>
      </c>
      <c r="H84" s="24">
        <v>269356.71507000003</v>
      </c>
      <c r="I84" s="24">
        <v>273474.40585999994</v>
      </c>
    </row>
    <row r="85" spans="1:9" ht="169.5" thickBot="1">
      <c r="A85" s="2"/>
      <c r="B85" s="25" t="s">
        <v>86</v>
      </c>
      <c r="C85" s="26" t="s">
        <v>98</v>
      </c>
      <c r="D85" s="26">
        <v>100</v>
      </c>
      <c r="E85" s="27" t="s">
        <v>12</v>
      </c>
      <c r="F85" s="27" t="s">
        <v>43</v>
      </c>
      <c r="G85" s="6">
        <f>+'[1]ОБРАЗОВАНИЕ 07'!D23+'[1]ОБРАЗОВАНИЕ 07'!D28</f>
        <v>856.1952</v>
      </c>
      <c r="H85" s="6">
        <v>856.1952</v>
      </c>
      <c r="I85" s="6">
        <v>856.1952</v>
      </c>
    </row>
    <row r="86" spans="1:9" ht="113.25" thickBot="1">
      <c r="A86" s="2"/>
      <c r="B86" s="25" t="s">
        <v>88</v>
      </c>
      <c r="C86" s="26" t="s">
        <v>98</v>
      </c>
      <c r="D86" s="26">
        <v>200</v>
      </c>
      <c r="E86" s="27" t="s">
        <v>12</v>
      </c>
      <c r="F86" s="27" t="s">
        <v>43</v>
      </c>
      <c r="G86" s="6">
        <f>'[1]ОБРАЗОВАНИЕ 07'!FZ23+'[1]ОБРАЗОВАНИЕ 07'!FZ28-'[1]ОБРАЗОВАНИЕ 07'!D28-'[1]ОБРАЗОВАНИЕ 07'!D23-'[1]ОБРАЗОВАНИЕ 07'!CY23-'[1]ОБРАЗОВАНИЕ 07'!CY28-'[1]ОБРАЗОВАНИЕ 07'!CJ23</f>
        <v>15019.937039999999</v>
      </c>
      <c r="H86" s="6">
        <v>14720.013940000001</v>
      </c>
      <c r="I86" s="6">
        <v>15499.316440000001</v>
      </c>
    </row>
    <row r="87" spans="1:9" ht="113.25" thickBot="1">
      <c r="A87" s="2"/>
      <c r="B87" s="25" t="s">
        <v>89</v>
      </c>
      <c r="C87" s="26" t="s">
        <v>98</v>
      </c>
      <c r="D87" s="26">
        <v>500</v>
      </c>
      <c r="E87" s="27" t="s">
        <v>12</v>
      </c>
      <c r="F87" s="27" t="s">
        <v>43</v>
      </c>
      <c r="G87" s="6">
        <f>'[1]ОБРАЗОВАНИЕ 07'!CI23</f>
        <v>0</v>
      </c>
      <c r="H87" s="6">
        <v>0</v>
      </c>
      <c r="I87" s="6">
        <v>0</v>
      </c>
    </row>
    <row r="88" spans="1:9" ht="132" thickBot="1">
      <c r="A88" s="2"/>
      <c r="B88" s="25" t="s">
        <v>90</v>
      </c>
      <c r="C88" s="26" t="s">
        <v>98</v>
      </c>
      <c r="D88" s="26">
        <v>600</v>
      </c>
      <c r="E88" s="27" t="s">
        <v>12</v>
      </c>
      <c r="F88" s="27" t="s">
        <v>43</v>
      </c>
      <c r="G88" s="6">
        <f>'[1]ОБРАЗОВАНИЕ 07'!FZ40+'[1]ОБРАЗОВАНИЕ 07'!FZ45</f>
        <v>29440.707119999999</v>
      </c>
      <c r="H88" s="6">
        <v>29906.468930000003</v>
      </c>
      <c r="I88" s="6">
        <v>31153.624820000001</v>
      </c>
    </row>
    <row r="89" spans="1:9" ht="113.25" thickBot="1">
      <c r="A89" s="2"/>
      <c r="B89" s="25" t="s">
        <v>91</v>
      </c>
      <c r="C89" s="26" t="s">
        <v>98</v>
      </c>
      <c r="D89" s="26">
        <v>800</v>
      </c>
      <c r="E89" s="27" t="s">
        <v>12</v>
      </c>
      <c r="F89" s="27" t="s">
        <v>43</v>
      </c>
      <c r="G89" s="6">
        <f>'[1]ОБРАЗОВАНИЕ 07'!CY23+'[1]ОБРАЗОВАНИЕ 07'!CY28</f>
        <v>671</v>
      </c>
      <c r="H89" s="6">
        <v>671</v>
      </c>
      <c r="I89" s="6">
        <v>671</v>
      </c>
    </row>
    <row r="90" spans="1:9" ht="132" thickBot="1">
      <c r="A90" s="2"/>
      <c r="B90" s="25" t="s">
        <v>334</v>
      </c>
      <c r="C90" s="26" t="s">
        <v>335</v>
      </c>
      <c r="D90" s="26">
        <v>200</v>
      </c>
      <c r="E90" s="27" t="s">
        <v>12</v>
      </c>
      <c r="F90" s="27" t="s">
        <v>43</v>
      </c>
      <c r="G90" s="6">
        <f>'[1]ОБРАЗОВАНИЕ 07'!FZ30</f>
        <v>2506</v>
      </c>
      <c r="H90" s="6">
        <v>2506</v>
      </c>
      <c r="I90" s="6">
        <v>2506</v>
      </c>
    </row>
    <row r="91" spans="1:9" ht="150.75" thickBot="1">
      <c r="A91" s="2"/>
      <c r="B91" s="25" t="s">
        <v>336</v>
      </c>
      <c r="C91" s="26" t="s">
        <v>335</v>
      </c>
      <c r="D91" s="26">
        <v>600</v>
      </c>
      <c r="E91" s="27" t="s">
        <v>12</v>
      </c>
      <c r="F91" s="27" t="s">
        <v>43</v>
      </c>
      <c r="G91" s="6">
        <f>'[1]ОБРАЗОВАНИЕ 07'!FZ47</f>
        <v>8443.7099999999991</v>
      </c>
      <c r="H91" s="6">
        <v>8561.0999999999985</v>
      </c>
      <c r="I91" s="6">
        <v>8895.5</v>
      </c>
    </row>
    <row r="92" spans="1:9" ht="188.25" thickBot="1">
      <c r="A92" s="2"/>
      <c r="B92" s="25" t="s">
        <v>337</v>
      </c>
      <c r="C92" s="26" t="s">
        <v>349</v>
      </c>
      <c r="D92" s="26">
        <v>100</v>
      </c>
      <c r="E92" s="27" t="s">
        <v>12</v>
      </c>
      <c r="F92" s="27" t="s">
        <v>43</v>
      </c>
      <c r="G92" s="6">
        <f>'[1]ОБРАЗОВАНИЕ 07'!FZ27</f>
        <v>5155.9199999999992</v>
      </c>
      <c r="H92" s="6">
        <v>5155.9199999999992</v>
      </c>
      <c r="I92" s="6">
        <v>5468.3999999999987</v>
      </c>
    </row>
    <row r="93" spans="1:9" ht="150.75" thickBot="1">
      <c r="A93" s="2"/>
      <c r="B93" s="25" t="s">
        <v>338</v>
      </c>
      <c r="C93" s="26" t="s">
        <v>349</v>
      </c>
      <c r="D93" s="26">
        <v>600</v>
      </c>
      <c r="E93" s="27" t="s">
        <v>12</v>
      </c>
      <c r="F93" s="27" t="s">
        <v>43</v>
      </c>
      <c r="G93" s="6">
        <f>'[1]ОБРАЗОВАНИЕ 07'!FZ44</f>
        <v>7030.8</v>
      </c>
      <c r="H93" s="6">
        <v>7030.8</v>
      </c>
      <c r="I93" s="6">
        <v>7486.1093999999994</v>
      </c>
    </row>
    <row r="94" spans="1:9" ht="207" thickBot="1">
      <c r="A94" s="2"/>
      <c r="B94" s="29" t="s">
        <v>99</v>
      </c>
      <c r="C94" s="26" t="s">
        <v>100</v>
      </c>
      <c r="D94" s="26">
        <v>100</v>
      </c>
      <c r="E94" s="27" t="s">
        <v>12</v>
      </c>
      <c r="F94" s="27" t="s">
        <v>43</v>
      </c>
      <c r="G94" s="6">
        <f>'[1]ОБРАЗОВАНИЕ 07'!D25</f>
        <v>57365.208599999998</v>
      </c>
      <c r="H94" s="6">
        <v>57873.899999999994</v>
      </c>
      <c r="I94" s="6">
        <v>60738.299999999996</v>
      </c>
    </row>
    <row r="95" spans="1:9" ht="169.5" thickBot="1">
      <c r="A95" s="2"/>
      <c r="B95" s="29" t="s">
        <v>101</v>
      </c>
      <c r="C95" s="26" t="s">
        <v>100</v>
      </c>
      <c r="D95" s="26">
        <v>200</v>
      </c>
      <c r="E95" s="27" t="s">
        <v>12</v>
      </c>
      <c r="F95" s="27" t="s">
        <v>43</v>
      </c>
      <c r="G95" s="6">
        <f>'[1]ОБРАЗОВАНИЕ 07'!FZ25-'[1]ОБРАЗОВАНИЕ 07'!D25-'[1]ОБРАЗОВАНИЕ 07'!CI25-'[1]ОБРАЗОВАНИЕ 07'!CP25</f>
        <v>2861.6999999999971</v>
      </c>
      <c r="H95" s="6">
        <v>2883.7000000000044</v>
      </c>
      <c r="I95" s="6">
        <v>2866.7000000000044</v>
      </c>
    </row>
    <row r="96" spans="1:9" ht="169.5" thickBot="1">
      <c r="A96" s="2"/>
      <c r="B96" s="29" t="s">
        <v>102</v>
      </c>
      <c r="C96" s="26" t="s">
        <v>100</v>
      </c>
      <c r="D96" s="26">
        <v>600</v>
      </c>
      <c r="E96" s="27" t="s">
        <v>12</v>
      </c>
      <c r="F96" s="27" t="s">
        <v>43</v>
      </c>
      <c r="G96" s="6">
        <f>'[1]ОБРАЗОВАНИЕ 07'!FZ42</f>
        <v>109654.588282</v>
      </c>
      <c r="H96" s="6">
        <v>119990.6</v>
      </c>
      <c r="I96" s="6">
        <v>128886.56</v>
      </c>
    </row>
    <row r="97" spans="1:9" ht="188.25" thickBot="1">
      <c r="A97" s="2"/>
      <c r="B97" s="29" t="s">
        <v>103</v>
      </c>
      <c r="C97" s="26" t="s">
        <v>104</v>
      </c>
      <c r="D97" s="26">
        <v>100</v>
      </c>
      <c r="E97" s="27" t="s">
        <v>12</v>
      </c>
      <c r="F97" s="27" t="s">
        <v>20</v>
      </c>
      <c r="G97" s="6">
        <f>'[1]ОБРАЗОВАНИЕ 07'!D26</f>
        <v>4426.2999999999993</v>
      </c>
      <c r="H97" s="6">
        <v>4506.2999999999993</v>
      </c>
      <c r="I97" s="6">
        <v>4766.2999999999993</v>
      </c>
    </row>
    <row r="98" spans="1:9" ht="150.75" thickBot="1">
      <c r="A98" s="2"/>
      <c r="B98" s="29" t="s">
        <v>105</v>
      </c>
      <c r="C98" s="26" t="s">
        <v>104</v>
      </c>
      <c r="D98" s="26">
        <v>200</v>
      </c>
      <c r="E98" s="27" t="s">
        <v>12</v>
      </c>
      <c r="F98" s="27" t="s">
        <v>20</v>
      </c>
      <c r="G98" s="6">
        <f>'[1]ОБРАЗОВАНИЕ 07'!FZ26-'[1]ОБРАЗОВАНИЕ 07'!D26-'[1]ОБРАЗОВАНИЕ 07'!CY26</f>
        <v>65.399999999999636</v>
      </c>
      <c r="H98" s="6">
        <v>71.399999999999636</v>
      </c>
      <c r="I98" s="6">
        <v>95.399999999999636</v>
      </c>
    </row>
    <row r="99" spans="1:9" ht="150.75" thickBot="1">
      <c r="A99" s="2"/>
      <c r="B99" s="29" t="s">
        <v>106</v>
      </c>
      <c r="C99" s="26" t="s">
        <v>104</v>
      </c>
      <c r="D99" s="26">
        <v>600</v>
      </c>
      <c r="E99" s="27" t="s">
        <v>12</v>
      </c>
      <c r="F99" s="27" t="s">
        <v>20</v>
      </c>
      <c r="G99" s="6">
        <f>'[1]ОБРАЗОВАНИЕ 07'!FZ43</f>
        <v>1182.1999999999998</v>
      </c>
      <c r="H99" s="6">
        <v>1183.1999999999998</v>
      </c>
      <c r="I99" s="6">
        <v>1323.2</v>
      </c>
    </row>
    <row r="100" spans="1:9" ht="169.5" thickBot="1">
      <c r="A100" s="2"/>
      <c r="B100" s="29" t="s">
        <v>107</v>
      </c>
      <c r="C100" s="36" t="s">
        <v>108</v>
      </c>
      <c r="D100" s="30">
        <v>300</v>
      </c>
      <c r="E100" s="30">
        <v>10</v>
      </c>
      <c r="F100" s="27" t="s">
        <v>21</v>
      </c>
      <c r="G100" s="11">
        <f>'[1]Социальная политика 10'!FZ26</f>
        <v>532</v>
      </c>
      <c r="H100" s="11">
        <v>553</v>
      </c>
      <c r="I100" s="11">
        <v>575</v>
      </c>
    </row>
    <row r="101" spans="1:9" ht="132" thickBot="1">
      <c r="A101" s="2"/>
      <c r="B101" s="29" t="s">
        <v>109</v>
      </c>
      <c r="C101" s="36" t="s">
        <v>110</v>
      </c>
      <c r="D101" s="30">
        <v>200</v>
      </c>
      <c r="E101" s="32" t="s">
        <v>12</v>
      </c>
      <c r="F101" s="38" t="s">
        <v>43</v>
      </c>
      <c r="G101" s="8">
        <f>'[1]ОБРАЗОВАНИЕ 07'!FZ29</f>
        <v>355.3</v>
      </c>
      <c r="H101" s="8">
        <v>354.7</v>
      </c>
      <c r="I101" s="8">
        <v>363.8</v>
      </c>
    </row>
    <row r="102" spans="1:9" ht="132" thickBot="1">
      <c r="A102" s="2"/>
      <c r="B102" s="29" t="s">
        <v>111</v>
      </c>
      <c r="C102" s="36" t="s">
        <v>110</v>
      </c>
      <c r="D102" s="30">
        <v>600</v>
      </c>
      <c r="E102" s="32" t="s">
        <v>12</v>
      </c>
      <c r="F102" s="38" t="s">
        <v>43</v>
      </c>
      <c r="G102" s="8">
        <f>'[1]ОБРАЗОВАНИЕ 07'!FZ46</f>
        <v>1064</v>
      </c>
      <c r="H102" s="8">
        <v>1146</v>
      </c>
      <c r="I102" s="8">
        <v>1223</v>
      </c>
    </row>
    <row r="103" spans="1:9" ht="132" thickBot="1">
      <c r="A103" s="2"/>
      <c r="B103" s="29" t="s">
        <v>112</v>
      </c>
      <c r="C103" s="36" t="s">
        <v>113</v>
      </c>
      <c r="D103" s="30">
        <v>200</v>
      </c>
      <c r="E103" s="32" t="s">
        <v>12</v>
      </c>
      <c r="F103" s="27" t="s">
        <v>43</v>
      </c>
      <c r="G103" s="8">
        <f>+'[1]ОБРАЗОВАНИЕ 07'!FZ101</f>
        <v>100</v>
      </c>
      <c r="H103" s="8">
        <v>100</v>
      </c>
      <c r="I103" s="8">
        <v>100</v>
      </c>
    </row>
    <row r="104" spans="1:9" ht="150.75" thickBot="1">
      <c r="A104" s="2"/>
      <c r="B104" s="29" t="s">
        <v>411</v>
      </c>
      <c r="C104" s="36" t="s">
        <v>412</v>
      </c>
      <c r="D104" s="30">
        <v>600</v>
      </c>
      <c r="E104" s="32" t="s">
        <v>12</v>
      </c>
      <c r="F104" s="27" t="s">
        <v>43</v>
      </c>
      <c r="G104" s="8">
        <f>'[1]ОБРАЗОВАНИЕ 07'!FZ48</f>
        <v>0</v>
      </c>
      <c r="H104" s="8">
        <v>0</v>
      </c>
      <c r="I104" s="8">
        <v>0</v>
      </c>
    </row>
    <row r="105" spans="1:9" ht="150.75" thickBot="1">
      <c r="A105" s="2"/>
      <c r="B105" s="29" t="s">
        <v>413</v>
      </c>
      <c r="C105" s="36" t="s">
        <v>414</v>
      </c>
      <c r="D105" s="30">
        <v>200</v>
      </c>
      <c r="E105" s="32" t="s">
        <v>12</v>
      </c>
      <c r="F105" s="27" t="s">
        <v>43</v>
      </c>
      <c r="G105" s="8"/>
      <c r="H105" s="8"/>
      <c r="I105" s="8"/>
    </row>
    <row r="106" spans="1:9" ht="169.5" thickBot="1">
      <c r="A106" s="2"/>
      <c r="B106" s="29" t="s">
        <v>415</v>
      </c>
      <c r="C106" s="36" t="s">
        <v>414</v>
      </c>
      <c r="D106" s="30">
        <v>600</v>
      </c>
      <c r="E106" s="32" t="s">
        <v>12</v>
      </c>
      <c r="F106" s="27" t="s">
        <v>43</v>
      </c>
      <c r="G106" s="8">
        <f>'[1]ОБРАЗОВАНИЕ 07'!FZ166</f>
        <v>0</v>
      </c>
      <c r="H106" s="8">
        <v>0</v>
      </c>
      <c r="I106" s="8">
        <v>0</v>
      </c>
    </row>
    <row r="107" spans="1:9" ht="132" thickBot="1">
      <c r="A107" s="2"/>
      <c r="B107" s="29" t="s">
        <v>416</v>
      </c>
      <c r="C107" s="36"/>
      <c r="D107" s="30">
        <v>200</v>
      </c>
      <c r="E107" s="32" t="s">
        <v>12</v>
      </c>
      <c r="F107" s="27" t="s">
        <v>43</v>
      </c>
      <c r="G107" s="8">
        <f>'[1]ОБРАЗОВАНИЕ 07'!FZ33</f>
        <v>0</v>
      </c>
      <c r="H107" s="8">
        <v>0</v>
      </c>
      <c r="I107" s="8">
        <v>0</v>
      </c>
    </row>
    <row r="108" spans="1:9" ht="132" thickBot="1">
      <c r="A108" s="2"/>
      <c r="B108" s="29" t="s">
        <v>417</v>
      </c>
      <c r="C108" s="36"/>
      <c r="D108" s="30">
        <v>600</v>
      </c>
      <c r="E108" s="32" t="s">
        <v>12</v>
      </c>
      <c r="F108" s="27" t="s">
        <v>43</v>
      </c>
      <c r="G108" s="8">
        <f>'[1]ОБРАЗОВАНИЕ 07'!FZ50</f>
        <v>0</v>
      </c>
      <c r="H108" s="8">
        <v>0</v>
      </c>
      <c r="I108" s="8">
        <v>0</v>
      </c>
    </row>
    <row r="109" spans="1:9" ht="150.75" thickBot="1">
      <c r="A109" s="2"/>
      <c r="B109" s="29" t="s">
        <v>418</v>
      </c>
      <c r="C109" s="36"/>
      <c r="D109" s="30">
        <v>600</v>
      </c>
      <c r="E109" s="32" t="s">
        <v>12</v>
      </c>
      <c r="F109" s="27" t="s">
        <v>43</v>
      </c>
      <c r="G109" s="8">
        <f>'[1]ОБРАЗОВАНИЕ 07'!FZ52</f>
        <v>0</v>
      </c>
      <c r="H109" s="8">
        <v>0</v>
      </c>
      <c r="I109" s="8">
        <v>0</v>
      </c>
    </row>
    <row r="110" spans="1:9" ht="150.75" thickBot="1">
      <c r="A110" s="2"/>
      <c r="B110" s="29" t="s">
        <v>350</v>
      </c>
      <c r="C110" s="36" t="s">
        <v>351</v>
      </c>
      <c r="D110" s="30">
        <v>200</v>
      </c>
      <c r="E110" s="32" t="s">
        <v>12</v>
      </c>
      <c r="F110" s="27" t="s">
        <v>43</v>
      </c>
      <c r="G110" s="8">
        <f>'[1]ОБРАЗОВАНИЕ 07'!FZ36</f>
        <v>0</v>
      </c>
      <c r="H110" s="8">
        <v>1686.4169999999999</v>
      </c>
      <c r="I110" s="8">
        <v>0</v>
      </c>
    </row>
    <row r="111" spans="1:9" ht="150.75" thickBot="1">
      <c r="A111" s="2"/>
      <c r="B111" s="29" t="s">
        <v>419</v>
      </c>
      <c r="C111" s="36" t="s">
        <v>351</v>
      </c>
      <c r="D111" s="30">
        <v>600</v>
      </c>
      <c r="E111" s="32" t="s">
        <v>12</v>
      </c>
      <c r="F111" s="27" t="s">
        <v>43</v>
      </c>
      <c r="G111" s="8">
        <f>'[1]ОБРАЗОВАНИЕ 07'!FZ53</f>
        <v>0</v>
      </c>
      <c r="H111" s="8">
        <v>0</v>
      </c>
      <c r="I111" s="8">
        <v>0</v>
      </c>
    </row>
    <row r="112" spans="1:9" ht="94.5" thickBot="1">
      <c r="A112" s="2"/>
      <c r="B112" s="29" t="s">
        <v>420</v>
      </c>
      <c r="C112" s="36" t="s">
        <v>339</v>
      </c>
      <c r="D112" s="30">
        <v>200</v>
      </c>
      <c r="E112" s="32" t="s">
        <v>12</v>
      </c>
      <c r="F112" s="27" t="s">
        <v>43</v>
      </c>
      <c r="G112" s="8">
        <f>'[1]ОБРАЗОВАНИЕ 07'!FZ38</f>
        <v>0</v>
      </c>
      <c r="H112" s="8">
        <v>0</v>
      </c>
      <c r="I112" s="8">
        <v>0</v>
      </c>
    </row>
    <row r="113" spans="1:9" ht="113.25" thickBot="1">
      <c r="A113" s="2"/>
      <c r="B113" s="29" t="s">
        <v>340</v>
      </c>
      <c r="C113" s="36" t="s">
        <v>339</v>
      </c>
      <c r="D113" s="30">
        <v>600</v>
      </c>
      <c r="E113" s="32" t="s">
        <v>12</v>
      </c>
      <c r="F113" s="27" t="s">
        <v>43</v>
      </c>
      <c r="G113" s="8">
        <f>'[1]ОБРАЗОВАНИЕ 07'!FZ55</f>
        <v>10800</v>
      </c>
      <c r="H113" s="8">
        <v>9600</v>
      </c>
      <c r="I113" s="8">
        <v>0</v>
      </c>
    </row>
    <row r="114" spans="1:9" ht="38.25" thickBot="1">
      <c r="A114" s="4"/>
      <c r="B114" s="20" t="s">
        <v>421</v>
      </c>
      <c r="C114" s="21" t="s">
        <v>422</v>
      </c>
      <c r="D114" s="22"/>
      <c r="E114" s="22"/>
      <c r="F114" s="22"/>
      <c r="G114" s="23"/>
      <c r="H114" s="23"/>
      <c r="I114" s="23"/>
    </row>
    <row r="115" spans="1:9" ht="19.5" thickBot="1">
      <c r="A115" s="4"/>
      <c r="B115" s="20" t="s">
        <v>423</v>
      </c>
      <c r="C115" s="21" t="s">
        <v>424</v>
      </c>
      <c r="D115" s="22"/>
      <c r="E115" s="22"/>
      <c r="F115" s="22"/>
      <c r="G115" s="23"/>
      <c r="H115" s="23"/>
      <c r="I115" s="23"/>
    </row>
    <row r="116" spans="1:9" ht="38.25" thickBot="1">
      <c r="A116" s="4"/>
      <c r="B116" s="20" t="s">
        <v>425</v>
      </c>
      <c r="C116" s="21" t="s">
        <v>426</v>
      </c>
      <c r="D116" s="22"/>
      <c r="E116" s="22"/>
      <c r="F116" s="22"/>
      <c r="G116" s="23"/>
      <c r="H116" s="23"/>
      <c r="I116" s="23"/>
    </row>
    <row r="117" spans="1:9" ht="38.25" thickBot="1">
      <c r="A117" s="4"/>
      <c r="B117" s="20" t="s">
        <v>427</v>
      </c>
      <c r="C117" s="21" t="s">
        <v>428</v>
      </c>
      <c r="D117" s="22"/>
      <c r="E117" s="22"/>
      <c r="F117" s="22"/>
      <c r="G117" s="23"/>
      <c r="H117" s="23"/>
      <c r="I117" s="23"/>
    </row>
    <row r="118" spans="1:9" ht="19.5" thickBot="1">
      <c r="A118" s="34" t="s">
        <v>114</v>
      </c>
      <c r="B118" s="37" t="s">
        <v>115</v>
      </c>
      <c r="C118" s="34" t="s">
        <v>116</v>
      </c>
      <c r="D118" s="37"/>
      <c r="E118" s="37"/>
      <c r="F118" s="37"/>
      <c r="G118" s="23">
        <f>G119+G126</f>
        <v>25740.325274800001</v>
      </c>
      <c r="H118" s="23">
        <v>25907.064056669995</v>
      </c>
      <c r="I118" s="23">
        <v>26000.324556669999</v>
      </c>
    </row>
    <row r="119" spans="1:9" ht="57" thickBot="1">
      <c r="A119" s="4"/>
      <c r="B119" s="20" t="s">
        <v>117</v>
      </c>
      <c r="C119" s="21" t="s">
        <v>118</v>
      </c>
      <c r="D119" s="22"/>
      <c r="E119" s="22"/>
      <c r="F119" s="22"/>
      <c r="G119" s="24">
        <f>G121+G122+G123+G124+G125+G120</f>
        <v>25440.325274800001</v>
      </c>
      <c r="H119" s="24">
        <v>25907.064056669995</v>
      </c>
      <c r="I119" s="24">
        <v>26000.324556669999</v>
      </c>
    </row>
    <row r="120" spans="1:9" ht="150.75" thickBot="1">
      <c r="A120" s="2"/>
      <c r="B120" s="25" t="s">
        <v>429</v>
      </c>
      <c r="C120" s="39" t="s">
        <v>430</v>
      </c>
      <c r="D120" s="26">
        <v>600</v>
      </c>
      <c r="E120" s="27" t="s">
        <v>12</v>
      </c>
      <c r="F120" s="27" t="s">
        <v>33</v>
      </c>
      <c r="G120" s="6">
        <f>'[1]ОБРАЗОВАНИЕ 07'!FZ65</f>
        <v>0</v>
      </c>
      <c r="H120" s="6">
        <v>0</v>
      </c>
      <c r="I120" s="6">
        <v>0</v>
      </c>
    </row>
    <row r="121" spans="1:9" ht="169.5" thickBot="1">
      <c r="A121" s="2"/>
      <c r="B121" s="25" t="s">
        <v>119</v>
      </c>
      <c r="C121" s="26" t="s">
        <v>120</v>
      </c>
      <c r="D121" s="26">
        <v>100</v>
      </c>
      <c r="E121" s="27" t="s">
        <v>12</v>
      </c>
      <c r="F121" s="27" t="s">
        <v>33</v>
      </c>
      <c r="G121" s="6">
        <f>'[1]ОБРАЗОВАНИЕ 07'!D58</f>
        <v>10866.492</v>
      </c>
      <c r="H121" s="6">
        <v>11138.154299999998</v>
      </c>
      <c r="I121" s="6">
        <v>11138.154299999998</v>
      </c>
    </row>
    <row r="122" spans="1:9" ht="113.25" thickBot="1">
      <c r="A122" s="2"/>
      <c r="B122" s="25" t="s">
        <v>121</v>
      </c>
      <c r="C122" s="26" t="s">
        <v>120</v>
      </c>
      <c r="D122" s="26">
        <v>200</v>
      </c>
      <c r="E122" s="27" t="s">
        <v>12</v>
      </c>
      <c r="F122" s="27" t="s">
        <v>33</v>
      </c>
      <c r="G122" s="6">
        <f>'[1]ОБРАЗОВАНИЕ 07'!FZ58-'[1]ОБРАЗОВАНИЕ 07'!D58-'[1]ОБРАЗОВАНИЕ 07'!CY58-'[1]ОБРАЗОВАНИЕ 07'!DJ58</f>
        <v>1350.2799999999988</v>
      </c>
      <c r="H122" s="6">
        <v>1358.0604999999996</v>
      </c>
      <c r="I122" s="6">
        <v>1418.880000000001</v>
      </c>
    </row>
    <row r="123" spans="1:9" ht="113.25" thickBot="1">
      <c r="A123" s="2"/>
      <c r="B123" s="25" t="s">
        <v>122</v>
      </c>
      <c r="C123" s="26" t="s">
        <v>120</v>
      </c>
      <c r="D123" s="26">
        <v>300</v>
      </c>
      <c r="E123" s="27" t="s">
        <v>12</v>
      </c>
      <c r="F123" s="27" t="s">
        <v>33</v>
      </c>
      <c r="G123" s="6">
        <f>'[1]ОБРАЗОВАНИЕ 07'!DK58</f>
        <v>18</v>
      </c>
      <c r="H123" s="6">
        <v>18</v>
      </c>
      <c r="I123" s="6">
        <v>18</v>
      </c>
    </row>
    <row r="124" spans="1:9" ht="132" thickBot="1">
      <c r="A124" s="2"/>
      <c r="B124" s="25" t="s">
        <v>123</v>
      </c>
      <c r="C124" s="26" t="s">
        <v>120</v>
      </c>
      <c r="D124" s="26">
        <v>600</v>
      </c>
      <c r="E124" s="27" t="s">
        <v>12</v>
      </c>
      <c r="F124" s="27" t="s">
        <v>33</v>
      </c>
      <c r="G124" s="6">
        <f>'[1]ОБРАЗОВАНИЕ 07'!FZ63</f>
        <v>13200.553274800001</v>
      </c>
      <c r="H124" s="6">
        <v>13387.849256669999</v>
      </c>
      <c r="I124" s="6">
        <v>13420.29025667</v>
      </c>
    </row>
    <row r="125" spans="1:9" ht="113.25" thickBot="1">
      <c r="A125" s="2"/>
      <c r="B125" s="25" t="s">
        <v>124</v>
      </c>
      <c r="C125" s="26" t="s">
        <v>120</v>
      </c>
      <c r="D125" s="26">
        <v>800</v>
      </c>
      <c r="E125" s="27" t="s">
        <v>12</v>
      </c>
      <c r="F125" s="27" t="s">
        <v>33</v>
      </c>
      <c r="G125" s="6">
        <f>'[1]ОБРАЗОВАНИЕ 07'!CY58</f>
        <v>5</v>
      </c>
      <c r="H125" s="6">
        <v>5</v>
      </c>
      <c r="I125" s="6">
        <v>5</v>
      </c>
    </row>
    <row r="126" spans="1:9" ht="38.25" thickBot="1">
      <c r="A126" s="4"/>
      <c r="B126" s="20" t="s">
        <v>125</v>
      </c>
      <c r="C126" s="21" t="s">
        <v>126</v>
      </c>
      <c r="D126" s="22"/>
      <c r="E126" s="22"/>
      <c r="F126" s="22"/>
      <c r="G126" s="24">
        <f>G127</f>
        <v>300</v>
      </c>
      <c r="H126" s="24">
        <v>0</v>
      </c>
      <c r="I126" s="24">
        <v>0</v>
      </c>
    </row>
    <row r="127" spans="1:9" ht="94.5" thickBot="1">
      <c r="A127" s="2"/>
      <c r="B127" s="25" t="s">
        <v>127</v>
      </c>
      <c r="C127" s="26" t="s">
        <v>128</v>
      </c>
      <c r="D127" s="26">
        <v>200</v>
      </c>
      <c r="E127" s="27" t="s">
        <v>12</v>
      </c>
      <c r="F127" s="27" t="s">
        <v>129</v>
      </c>
      <c r="G127" s="6">
        <f>'[1]ОБРАЗОВАНИЕ 07'!FZ81</f>
        <v>300</v>
      </c>
      <c r="H127" s="6">
        <v>0</v>
      </c>
      <c r="I127" s="6">
        <v>0</v>
      </c>
    </row>
    <row r="128" spans="1:9" ht="19.5" thickBot="1">
      <c r="A128" s="34" t="s">
        <v>130</v>
      </c>
      <c r="B128" s="37" t="s">
        <v>131</v>
      </c>
      <c r="C128" s="34" t="s">
        <v>132</v>
      </c>
      <c r="D128" s="37"/>
      <c r="E128" s="37"/>
      <c r="F128" s="37"/>
      <c r="G128" s="23">
        <f>G129+G133</f>
        <v>6682.7</v>
      </c>
      <c r="H128" s="23">
        <v>5945.4</v>
      </c>
      <c r="I128" s="23">
        <v>6178.2</v>
      </c>
    </row>
    <row r="129" spans="1:9" ht="57" thickBot="1">
      <c r="A129" s="4"/>
      <c r="B129" s="20" t="s">
        <v>431</v>
      </c>
      <c r="C129" s="21" t="s">
        <v>432</v>
      </c>
      <c r="D129" s="22"/>
      <c r="E129" s="22"/>
      <c r="F129" s="22"/>
      <c r="G129" s="24">
        <f>G130+G131+G132</f>
        <v>0</v>
      </c>
      <c r="H129" s="24">
        <v>0</v>
      </c>
      <c r="I129" s="24">
        <v>0</v>
      </c>
    </row>
    <row r="130" spans="1:9" ht="113.25" thickBot="1">
      <c r="A130" s="2"/>
      <c r="B130" s="25" t="s">
        <v>433</v>
      </c>
      <c r="C130" s="26" t="s">
        <v>434</v>
      </c>
      <c r="D130" s="26">
        <v>200</v>
      </c>
      <c r="E130" s="27" t="s">
        <v>12</v>
      </c>
      <c r="F130" s="27" t="s">
        <v>12</v>
      </c>
      <c r="G130" s="6"/>
      <c r="H130" s="6"/>
      <c r="I130" s="6"/>
    </row>
    <row r="131" spans="1:9" ht="113.25" thickBot="1">
      <c r="A131" s="2"/>
      <c r="B131" s="25" t="s">
        <v>435</v>
      </c>
      <c r="C131" s="26" t="s">
        <v>436</v>
      </c>
      <c r="D131" s="26">
        <v>200</v>
      </c>
      <c r="E131" s="27" t="s">
        <v>12</v>
      </c>
      <c r="F131" s="27" t="s">
        <v>12</v>
      </c>
      <c r="G131" s="6"/>
      <c r="H131" s="6"/>
      <c r="I131" s="6"/>
    </row>
    <row r="132" spans="1:9" ht="113.25" thickBot="1">
      <c r="A132" s="2"/>
      <c r="B132" s="25" t="s">
        <v>437</v>
      </c>
      <c r="C132" s="26" t="s">
        <v>438</v>
      </c>
      <c r="D132" s="26">
        <v>200</v>
      </c>
      <c r="E132" s="27" t="s">
        <v>12</v>
      </c>
      <c r="F132" s="27" t="s">
        <v>12</v>
      </c>
      <c r="G132" s="6"/>
      <c r="H132" s="6"/>
      <c r="I132" s="6"/>
    </row>
    <row r="133" spans="1:9" ht="19.5" thickBot="1">
      <c r="A133" s="4"/>
      <c r="B133" s="20" t="s">
        <v>133</v>
      </c>
      <c r="C133" s="21" t="s">
        <v>134</v>
      </c>
      <c r="D133" s="22"/>
      <c r="E133" s="22"/>
      <c r="F133" s="22"/>
      <c r="G133" s="24">
        <f>G136+G134+G135</f>
        <v>6682.7</v>
      </c>
      <c r="H133" s="24">
        <v>5945.4</v>
      </c>
      <c r="I133" s="24">
        <v>6178.2</v>
      </c>
    </row>
    <row r="134" spans="1:9" ht="113.25" thickBot="1">
      <c r="A134" s="2"/>
      <c r="B134" s="25" t="s">
        <v>135</v>
      </c>
      <c r="C134" s="26" t="s">
        <v>136</v>
      </c>
      <c r="D134" s="26">
        <v>200</v>
      </c>
      <c r="E134" s="27" t="s">
        <v>12</v>
      </c>
      <c r="F134" s="27" t="s">
        <v>12</v>
      </c>
      <c r="G134" s="6">
        <f>'[1]ОБРАЗОВАНИЕ 07'!FZ77</f>
        <v>6293.7</v>
      </c>
      <c r="H134" s="6">
        <v>5545.4</v>
      </c>
      <c r="I134" s="6">
        <v>5767.2</v>
      </c>
    </row>
    <row r="135" spans="1:9" ht="94.5" thickBot="1">
      <c r="A135" s="2"/>
      <c r="B135" s="25" t="s">
        <v>137</v>
      </c>
      <c r="C135" s="26" t="s">
        <v>138</v>
      </c>
      <c r="D135" s="26">
        <v>300</v>
      </c>
      <c r="E135" s="27" t="s">
        <v>12</v>
      </c>
      <c r="F135" s="27" t="s">
        <v>12</v>
      </c>
      <c r="G135" s="6">
        <f>'[1]ОБРАЗОВАНИЕ 07'!FZ78</f>
        <v>264</v>
      </c>
      <c r="H135" s="6">
        <v>275</v>
      </c>
      <c r="I135" s="6">
        <v>286</v>
      </c>
    </row>
    <row r="136" spans="1:9" ht="113.25" thickBot="1">
      <c r="A136" s="2"/>
      <c r="B136" s="25" t="s">
        <v>139</v>
      </c>
      <c r="C136" s="26" t="s">
        <v>136</v>
      </c>
      <c r="D136" s="26">
        <v>200</v>
      </c>
      <c r="E136" s="27" t="s">
        <v>12</v>
      </c>
      <c r="F136" s="27" t="s">
        <v>12</v>
      </c>
      <c r="G136" s="6">
        <f>'[1]ОБРАЗОВАНИЕ 07'!FZ76</f>
        <v>125</v>
      </c>
      <c r="H136" s="6">
        <v>125</v>
      </c>
      <c r="I136" s="6">
        <v>125</v>
      </c>
    </row>
    <row r="137" spans="1:9" ht="38.25" thickBot="1">
      <c r="A137" s="34" t="s">
        <v>140</v>
      </c>
      <c r="B137" s="35" t="s">
        <v>141</v>
      </c>
      <c r="C137" s="34" t="s">
        <v>142</v>
      </c>
      <c r="D137" s="37"/>
      <c r="E137" s="37"/>
      <c r="F137" s="37"/>
      <c r="G137" s="23">
        <f>G138+G142</f>
        <v>15387.603982519997</v>
      </c>
      <c r="H137" s="23">
        <v>15901.135521908198</v>
      </c>
      <c r="I137" s="23">
        <v>16365.662011296399</v>
      </c>
    </row>
    <row r="138" spans="1:9" ht="57" thickBot="1">
      <c r="A138" s="4"/>
      <c r="B138" s="20" t="s">
        <v>341</v>
      </c>
      <c r="C138" s="21" t="s">
        <v>143</v>
      </c>
      <c r="D138" s="22"/>
      <c r="E138" s="22"/>
      <c r="F138" s="22"/>
      <c r="G138" s="24">
        <f>G139+G140+G141</f>
        <v>3088.0819999999999</v>
      </c>
      <c r="H138" s="24">
        <v>3183.3688699999998</v>
      </c>
      <c r="I138" s="24">
        <v>3292.8637400000007</v>
      </c>
    </row>
    <row r="139" spans="1:9" ht="188.25" thickBot="1">
      <c r="A139" s="2"/>
      <c r="B139" s="29" t="s">
        <v>144</v>
      </c>
      <c r="C139" s="30" t="s">
        <v>145</v>
      </c>
      <c r="D139" s="30">
        <v>100</v>
      </c>
      <c r="E139" s="27" t="s">
        <v>12</v>
      </c>
      <c r="F139" s="27" t="s">
        <v>129</v>
      </c>
      <c r="G139" s="8">
        <f>'[1]ОБРАЗОВАНИЕ 07'!D80</f>
        <v>2722.482</v>
      </c>
      <c r="H139" s="8">
        <v>2817.7688699999999</v>
      </c>
      <c r="I139" s="8">
        <v>2913.0557400000007</v>
      </c>
    </row>
    <row r="140" spans="1:9" ht="150.75" thickBot="1">
      <c r="A140" s="2"/>
      <c r="B140" s="29" t="s">
        <v>146</v>
      </c>
      <c r="C140" s="30" t="s">
        <v>145</v>
      </c>
      <c r="D140" s="30">
        <v>200</v>
      </c>
      <c r="E140" s="27" t="s">
        <v>12</v>
      </c>
      <c r="F140" s="27" t="s">
        <v>129</v>
      </c>
      <c r="G140" s="8">
        <f>'[1]ОБРАЗОВАНИЕ 07'!FZ80-'[1]ОБРАЗОВАНИЕ 07'!D80-'[1]ОБРАЗОВАНИЕ 07'!CY80</f>
        <v>365.59999999999991</v>
      </c>
      <c r="H140" s="8">
        <v>365.59999999999991</v>
      </c>
      <c r="I140" s="8">
        <v>379.80799999999999</v>
      </c>
    </row>
    <row r="141" spans="1:9" ht="132" thickBot="1">
      <c r="A141" s="2"/>
      <c r="B141" s="29" t="s">
        <v>439</v>
      </c>
      <c r="C141" s="30" t="s">
        <v>145</v>
      </c>
      <c r="D141" s="30">
        <v>800</v>
      </c>
      <c r="E141" s="27" t="s">
        <v>12</v>
      </c>
      <c r="F141" s="27" t="s">
        <v>129</v>
      </c>
      <c r="G141" s="8">
        <f>'[1]ОБРАЗОВАНИЕ 07'!CY80</f>
        <v>0</v>
      </c>
      <c r="H141" s="8">
        <v>0</v>
      </c>
      <c r="I141" s="8">
        <v>0</v>
      </c>
    </row>
    <row r="142" spans="1:9" ht="75.75" thickBot="1">
      <c r="A142" s="4"/>
      <c r="B142" s="20" t="s">
        <v>147</v>
      </c>
      <c r="C142" s="21" t="s">
        <v>148</v>
      </c>
      <c r="D142" s="22"/>
      <c r="E142" s="22"/>
      <c r="F142" s="22"/>
      <c r="G142" s="24">
        <f>G143+G144+G145</f>
        <v>12299.521982519997</v>
      </c>
      <c r="H142" s="24">
        <v>12717.766651908198</v>
      </c>
      <c r="I142" s="24">
        <v>13072.798271296399</v>
      </c>
    </row>
    <row r="143" spans="1:9" ht="169.5" thickBot="1">
      <c r="A143" s="2"/>
      <c r="B143" s="29" t="s">
        <v>149</v>
      </c>
      <c r="C143" s="30" t="s">
        <v>150</v>
      </c>
      <c r="D143" s="30">
        <v>100</v>
      </c>
      <c r="E143" s="27" t="s">
        <v>12</v>
      </c>
      <c r="F143" s="27" t="s">
        <v>129</v>
      </c>
      <c r="G143" s="8">
        <f>'[1]ОБРАЗОВАНИЕ 07'!D82+'[1]ОБРАЗОВАНИЕ 07'!D83</f>
        <v>10795.561982519997</v>
      </c>
      <c r="H143" s="8">
        <v>11173.406651908197</v>
      </c>
      <c r="I143" s="8">
        <v>11551.251321296399</v>
      </c>
    </row>
    <row r="144" spans="1:9" ht="132" thickBot="1">
      <c r="A144" s="2"/>
      <c r="B144" s="29" t="s">
        <v>151</v>
      </c>
      <c r="C144" s="30" t="s">
        <v>150</v>
      </c>
      <c r="D144" s="30">
        <v>200</v>
      </c>
      <c r="E144" s="27" t="s">
        <v>12</v>
      </c>
      <c r="F144" s="27" t="s">
        <v>129</v>
      </c>
      <c r="G144" s="8">
        <f>'[1]ОБРАЗОВАНИЕ 07'!FZ82+'[1]ОБРАЗОВАНИЕ 07'!FZ83-'[1]ОБРАЗОВАНИЕ 07'!D82-'[1]ОБРАЗОВАНИЕ 07'!D83-'[1]ОБРАЗОВАНИЕ 07'!CY82-'[1]ОБРАЗОВАНИЕ 07'!CY83</f>
        <v>1503.9599999999982</v>
      </c>
      <c r="H144" s="8">
        <v>1544.3600000000015</v>
      </c>
      <c r="I144" s="8">
        <v>1521.5469499999999</v>
      </c>
    </row>
    <row r="145" spans="1:9" ht="113.25" thickBot="1">
      <c r="A145" s="2"/>
      <c r="B145" s="29" t="s">
        <v>440</v>
      </c>
      <c r="C145" s="30" t="s">
        <v>150</v>
      </c>
      <c r="D145" s="30">
        <v>800</v>
      </c>
      <c r="E145" s="27" t="s">
        <v>12</v>
      </c>
      <c r="F145" s="27" t="s">
        <v>129</v>
      </c>
      <c r="G145" s="8">
        <f>'[1]ОБРАЗОВАНИЕ 07'!CY82+'[1]ОБРАЗОВАНИЕ 07'!CY83</f>
        <v>0</v>
      </c>
      <c r="H145" s="8">
        <v>0</v>
      </c>
      <c r="I145" s="8">
        <v>0</v>
      </c>
    </row>
    <row r="146" spans="1:9" ht="19.5" thickBot="1">
      <c r="A146" s="34" t="s">
        <v>152</v>
      </c>
      <c r="B146" s="35" t="s">
        <v>153</v>
      </c>
      <c r="C146" s="34" t="s">
        <v>154</v>
      </c>
      <c r="D146" s="37"/>
      <c r="E146" s="37"/>
      <c r="F146" s="37"/>
      <c r="G146" s="23">
        <f>G147+G149+G152</f>
        <v>27799.543483999998</v>
      </c>
      <c r="H146" s="23">
        <v>28939.051817999996</v>
      </c>
      <c r="I146" s="23">
        <v>28837.647700000001</v>
      </c>
    </row>
    <row r="147" spans="1:9" ht="38.25" thickBot="1">
      <c r="A147" s="4"/>
      <c r="B147" s="20" t="s">
        <v>155</v>
      </c>
      <c r="C147" s="21" t="s">
        <v>156</v>
      </c>
      <c r="D147" s="22"/>
      <c r="E147" s="22"/>
      <c r="F147" s="22"/>
      <c r="G147" s="24">
        <f>G148</f>
        <v>100</v>
      </c>
      <c r="H147" s="24">
        <v>100</v>
      </c>
      <c r="I147" s="24">
        <v>100</v>
      </c>
    </row>
    <row r="148" spans="1:9" ht="113.25" thickBot="1">
      <c r="A148" s="2"/>
      <c r="B148" s="29" t="s">
        <v>157</v>
      </c>
      <c r="C148" s="32" t="s">
        <v>158</v>
      </c>
      <c r="D148" s="30">
        <v>200</v>
      </c>
      <c r="E148" s="30">
        <v>11</v>
      </c>
      <c r="F148" s="40" t="s">
        <v>20</v>
      </c>
      <c r="G148" s="8">
        <f>'[1]Физическая кул.испорт 11'!FZ8</f>
        <v>100</v>
      </c>
      <c r="H148" s="8">
        <v>100</v>
      </c>
      <c r="I148" s="8">
        <v>100</v>
      </c>
    </row>
    <row r="149" spans="1:9" ht="38.25" thickBot="1">
      <c r="A149" s="4"/>
      <c r="B149" s="20" t="s">
        <v>159</v>
      </c>
      <c r="C149" s="21" t="s">
        <v>160</v>
      </c>
      <c r="D149" s="22"/>
      <c r="E149" s="22"/>
      <c r="F149" s="22"/>
      <c r="G149" s="24">
        <f>G151+G150</f>
        <v>27699.543483999998</v>
      </c>
      <c r="H149" s="24">
        <v>28839.051817999996</v>
      </c>
      <c r="I149" s="24">
        <v>28737.647700000001</v>
      </c>
    </row>
    <row r="150" spans="1:9" ht="132" thickBot="1">
      <c r="A150" s="2"/>
      <c r="B150" s="29" t="s">
        <v>342</v>
      </c>
      <c r="C150" s="40" t="s">
        <v>352</v>
      </c>
      <c r="D150" s="36">
        <v>600</v>
      </c>
      <c r="E150" s="40" t="s">
        <v>52</v>
      </c>
      <c r="F150" s="40" t="s">
        <v>43</v>
      </c>
      <c r="G150" s="8">
        <f>'[1]Физическая кул.испорт 11'!FZ13</f>
        <v>800.00348400000007</v>
      </c>
      <c r="H150" s="8">
        <v>1200.000018</v>
      </c>
      <c r="I150" s="8">
        <v>1199.9883</v>
      </c>
    </row>
    <row r="151" spans="1:9" ht="132" thickBot="1">
      <c r="A151" s="2"/>
      <c r="B151" s="29" t="s">
        <v>161</v>
      </c>
      <c r="C151" s="40" t="s">
        <v>162</v>
      </c>
      <c r="D151" s="36">
        <v>600</v>
      </c>
      <c r="E151" s="40">
        <v>11</v>
      </c>
      <c r="F151" s="40" t="s">
        <v>43</v>
      </c>
      <c r="G151" s="8">
        <f>'[1]Физическая кул.испорт 11'!FZ11</f>
        <v>26899.539999999997</v>
      </c>
      <c r="H151" s="8">
        <v>27639.051799999997</v>
      </c>
      <c r="I151" s="8">
        <v>27537.6594</v>
      </c>
    </row>
    <row r="152" spans="1:9" ht="38.25" thickBot="1">
      <c r="A152" s="4"/>
      <c r="B152" s="20" t="s">
        <v>159</v>
      </c>
      <c r="C152" s="21" t="s">
        <v>441</v>
      </c>
      <c r="D152" s="22"/>
      <c r="E152" s="22"/>
      <c r="F152" s="22"/>
      <c r="G152" s="24"/>
      <c r="H152" s="24"/>
      <c r="I152" s="24"/>
    </row>
    <row r="153" spans="1:9" ht="75.75" thickBot="1">
      <c r="A153" s="4" t="s">
        <v>163</v>
      </c>
      <c r="B153" s="41" t="s">
        <v>164</v>
      </c>
      <c r="C153" s="5" t="s">
        <v>165</v>
      </c>
      <c r="D153" s="5"/>
      <c r="E153" s="42"/>
      <c r="F153" s="42"/>
      <c r="G153" s="43">
        <f>+G154+G158+G162</f>
        <v>1867.32</v>
      </c>
      <c r="H153" s="43">
        <v>3639.1243199999999</v>
      </c>
      <c r="I153" s="43">
        <v>2885.3211099999999</v>
      </c>
    </row>
    <row r="154" spans="1:9" ht="57" thickBot="1">
      <c r="A154" s="4" t="s">
        <v>166</v>
      </c>
      <c r="B154" s="41" t="s">
        <v>167</v>
      </c>
      <c r="C154" s="5" t="s">
        <v>168</v>
      </c>
      <c r="D154" s="5"/>
      <c r="E154" s="42"/>
      <c r="F154" s="42"/>
      <c r="G154" s="43">
        <f>+G155+G157</f>
        <v>1867.32</v>
      </c>
      <c r="H154" s="43">
        <v>2912.6243199999999</v>
      </c>
      <c r="I154" s="43">
        <v>2885.3211099999999</v>
      </c>
    </row>
    <row r="155" spans="1:9" ht="38.25" thickBot="1">
      <c r="A155" s="4"/>
      <c r="B155" s="20" t="s">
        <v>169</v>
      </c>
      <c r="C155" s="21" t="s">
        <v>170</v>
      </c>
      <c r="D155" s="22"/>
      <c r="E155" s="22"/>
      <c r="F155" s="22"/>
      <c r="G155" s="23">
        <f>+G156</f>
        <v>1867.32</v>
      </c>
      <c r="H155" s="23">
        <v>2912.6243199999999</v>
      </c>
      <c r="I155" s="23">
        <v>2885.3211099999999</v>
      </c>
    </row>
    <row r="156" spans="1:9" ht="150.75" thickBot="1">
      <c r="A156" s="2"/>
      <c r="B156" s="29" t="s">
        <v>171</v>
      </c>
      <c r="C156" s="30" t="s">
        <v>172</v>
      </c>
      <c r="D156" s="30">
        <v>300</v>
      </c>
      <c r="E156" s="30">
        <v>10</v>
      </c>
      <c r="F156" s="27" t="s">
        <v>33</v>
      </c>
      <c r="G156" s="10">
        <f>'[1]Социальная политика 10'!FZ13</f>
        <v>1867.32</v>
      </c>
      <c r="H156" s="10">
        <v>2912.6243199999999</v>
      </c>
      <c r="I156" s="10">
        <v>2885.3211099999999</v>
      </c>
    </row>
    <row r="157" spans="1:9" ht="57" thickBot="1">
      <c r="A157" s="4"/>
      <c r="B157" s="20" t="s">
        <v>442</v>
      </c>
      <c r="C157" s="21" t="s">
        <v>443</v>
      </c>
      <c r="D157" s="22"/>
      <c r="E157" s="22"/>
      <c r="F157" s="22"/>
      <c r="G157" s="23"/>
      <c r="H157" s="23"/>
      <c r="I157" s="23"/>
    </row>
    <row r="158" spans="1:9" ht="19.5" thickBot="1">
      <c r="A158" s="4" t="s">
        <v>173</v>
      </c>
      <c r="B158" s="41" t="s">
        <v>174</v>
      </c>
      <c r="C158" s="5" t="s">
        <v>175</v>
      </c>
      <c r="D158" s="5"/>
      <c r="E158" s="42"/>
      <c r="F158" s="42"/>
      <c r="G158" s="43">
        <f>+G159+G160</f>
        <v>0</v>
      </c>
      <c r="H158" s="43">
        <v>726.5</v>
      </c>
      <c r="I158" s="43">
        <v>0</v>
      </c>
    </row>
    <row r="159" spans="1:9" ht="19.5" thickBot="1">
      <c r="A159" s="4"/>
      <c r="B159" s="20" t="s">
        <v>444</v>
      </c>
      <c r="C159" s="21" t="s">
        <v>445</v>
      </c>
      <c r="D159" s="22"/>
      <c r="E159" s="22"/>
      <c r="F159" s="22"/>
      <c r="G159" s="23"/>
      <c r="H159" s="23"/>
      <c r="I159" s="23"/>
    </row>
    <row r="160" spans="1:9" ht="38.25" thickBot="1">
      <c r="A160" s="4"/>
      <c r="B160" s="20" t="s">
        <v>176</v>
      </c>
      <c r="C160" s="21" t="s">
        <v>177</v>
      </c>
      <c r="D160" s="22"/>
      <c r="E160" s="22"/>
      <c r="F160" s="22"/>
      <c r="G160" s="23"/>
      <c r="H160" s="23">
        <v>726.5</v>
      </c>
      <c r="I160" s="23"/>
    </row>
    <row r="161" spans="1:9" ht="19.5" thickBot="1">
      <c r="A161" s="2"/>
      <c r="B161" s="29" t="s">
        <v>353</v>
      </c>
      <c r="C161" s="30" t="s">
        <v>354</v>
      </c>
      <c r="D161" s="30">
        <v>200</v>
      </c>
      <c r="E161" s="27" t="s">
        <v>21</v>
      </c>
      <c r="F161" s="32" t="s">
        <v>256</v>
      </c>
      <c r="G161" s="8"/>
      <c r="H161" s="8">
        <v>726.5</v>
      </c>
      <c r="I161" s="8"/>
    </row>
    <row r="162" spans="1:9" ht="57" thickBot="1">
      <c r="A162" s="4" t="s">
        <v>178</v>
      </c>
      <c r="B162" s="41" t="s">
        <v>179</v>
      </c>
      <c r="C162" s="5" t="s">
        <v>180</v>
      </c>
      <c r="D162" s="5"/>
      <c r="E162" s="42"/>
      <c r="F162" s="42"/>
      <c r="G162" s="43">
        <f>+G163+G164+G165+G167</f>
        <v>0</v>
      </c>
      <c r="H162" s="43">
        <v>0</v>
      </c>
      <c r="I162" s="43">
        <v>0</v>
      </c>
    </row>
    <row r="163" spans="1:9" ht="38.25" thickBot="1">
      <c r="A163" s="4"/>
      <c r="B163" s="20" t="s">
        <v>446</v>
      </c>
      <c r="C163" s="21" t="s">
        <v>447</v>
      </c>
      <c r="D163" s="22"/>
      <c r="E163" s="22"/>
      <c r="F163" s="22"/>
      <c r="G163" s="23"/>
      <c r="H163" s="23"/>
      <c r="I163" s="23"/>
    </row>
    <row r="164" spans="1:9" ht="38.25" thickBot="1">
      <c r="A164" s="4"/>
      <c r="B164" s="20" t="s">
        <v>448</v>
      </c>
      <c r="C164" s="21" t="s">
        <v>449</v>
      </c>
      <c r="D164" s="22"/>
      <c r="E164" s="22"/>
      <c r="F164" s="22"/>
      <c r="G164" s="23"/>
      <c r="H164" s="23"/>
      <c r="I164" s="23"/>
    </row>
    <row r="165" spans="1:9" ht="38.25" thickBot="1">
      <c r="A165" s="4"/>
      <c r="B165" s="20" t="s">
        <v>181</v>
      </c>
      <c r="C165" s="21" t="s">
        <v>182</v>
      </c>
      <c r="D165" s="22"/>
      <c r="E165" s="22"/>
      <c r="F165" s="22"/>
      <c r="G165" s="23">
        <f>G166</f>
        <v>0</v>
      </c>
      <c r="H165" s="23">
        <v>0</v>
      </c>
      <c r="I165" s="23">
        <v>0</v>
      </c>
    </row>
    <row r="166" spans="1:9" ht="169.5" thickBot="1">
      <c r="A166" s="2"/>
      <c r="B166" s="29" t="s">
        <v>183</v>
      </c>
      <c r="C166" s="30" t="s">
        <v>184</v>
      </c>
      <c r="D166" s="30">
        <v>500</v>
      </c>
      <c r="E166" s="27" t="s">
        <v>13</v>
      </c>
      <c r="F166" s="32" t="s">
        <v>13</v>
      </c>
      <c r="G166" s="8"/>
      <c r="H166" s="8">
        <v>0</v>
      </c>
      <c r="I166" s="8"/>
    </row>
    <row r="167" spans="1:9" ht="38.25" thickBot="1">
      <c r="A167" s="4"/>
      <c r="B167" s="20" t="s">
        <v>450</v>
      </c>
      <c r="C167" s="21" t="s">
        <v>451</v>
      </c>
      <c r="D167" s="22"/>
      <c r="E167" s="22"/>
      <c r="F167" s="22"/>
      <c r="G167" s="23"/>
      <c r="H167" s="23"/>
      <c r="I167" s="23"/>
    </row>
    <row r="168" spans="1:9" ht="57" thickBot="1">
      <c r="A168" s="4" t="s">
        <v>185</v>
      </c>
      <c r="B168" s="41" t="s">
        <v>186</v>
      </c>
      <c r="C168" s="5" t="s">
        <v>187</v>
      </c>
      <c r="D168" s="5"/>
      <c r="E168" s="42"/>
      <c r="F168" s="42"/>
      <c r="G168" s="43">
        <f>+G169+G170+G171+G174</f>
        <v>1667.5722900000001</v>
      </c>
      <c r="H168" s="43">
        <v>1667.5722900000001</v>
      </c>
      <c r="I168" s="43">
        <v>1667.5722900000001</v>
      </c>
    </row>
    <row r="169" spans="1:9" ht="94.5" thickBot="1">
      <c r="A169" s="20"/>
      <c r="B169" s="20" t="s">
        <v>452</v>
      </c>
      <c r="C169" s="21" t="s">
        <v>453</v>
      </c>
      <c r="D169" s="20"/>
      <c r="E169" s="20"/>
      <c r="F169" s="20"/>
      <c r="G169" s="20"/>
      <c r="H169" s="20"/>
      <c r="I169" s="20"/>
    </row>
    <row r="170" spans="1:9" ht="57" thickBot="1">
      <c r="A170" s="20"/>
      <c r="B170" s="20" t="s">
        <v>454</v>
      </c>
      <c r="C170" s="21" t="s">
        <v>455</v>
      </c>
      <c r="D170" s="20"/>
      <c r="E170" s="20"/>
      <c r="F170" s="20"/>
      <c r="G170" s="20"/>
      <c r="H170" s="20"/>
      <c r="I170" s="20"/>
    </row>
    <row r="171" spans="1:9" ht="57" thickBot="1">
      <c r="A171" s="20"/>
      <c r="B171" s="20" t="s">
        <v>188</v>
      </c>
      <c r="C171" s="21" t="s">
        <v>189</v>
      </c>
      <c r="D171" s="20"/>
      <c r="E171" s="20"/>
      <c r="F171" s="20"/>
      <c r="G171" s="44">
        <f>G173+G172</f>
        <v>1667.5722900000001</v>
      </c>
      <c r="H171" s="44">
        <v>1667.5722900000001</v>
      </c>
      <c r="I171" s="44">
        <v>1667.5722900000001</v>
      </c>
    </row>
    <row r="172" spans="1:9" ht="75.75" thickBot="1">
      <c r="A172" s="2"/>
      <c r="B172" s="29" t="s">
        <v>456</v>
      </c>
      <c r="C172" s="30" t="s">
        <v>457</v>
      </c>
      <c r="D172" s="30">
        <v>500</v>
      </c>
      <c r="E172" s="27" t="s">
        <v>13</v>
      </c>
      <c r="F172" s="32" t="s">
        <v>43</v>
      </c>
      <c r="G172" s="8">
        <f>'[1]ЖКХ 05'!FZ8</f>
        <v>0</v>
      </c>
      <c r="H172" s="8">
        <v>0</v>
      </c>
      <c r="I172" s="8">
        <v>0</v>
      </c>
    </row>
    <row r="173" spans="1:9" ht="75.75" thickBot="1">
      <c r="A173" s="2"/>
      <c r="B173" s="29" t="s">
        <v>190</v>
      </c>
      <c r="C173" s="30" t="s">
        <v>191</v>
      </c>
      <c r="D173" s="30">
        <v>500</v>
      </c>
      <c r="E173" s="27" t="s">
        <v>13</v>
      </c>
      <c r="F173" s="32" t="s">
        <v>33</v>
      </c>
      <c r="G173" s="8">
        <f>'[1]ЖКХ 05'!FZ14</f>
        <v>1667.5722900000001</v>
      </c>
      <c r="H173" s="8">
        <v>1667.5722900000001</v>
      </c>
      <c r="I173" s="8">
        <v>1667.5722900000001</v>
      </c>
    </row>
    <row r="174" spans="1:9" ht="38.25" thickBot="1">
      <c r="A174" s="20"/>
      <c r="B174" s="20" t="s">
        <v>458</v>
      </c>
      <c r="C174" s="21" t="s">
        <v>459</v>
      </c>
      <c r="D174" s="20"/>
      <c r="E174" s="20"/>
      <c r="F174" s="20"/>
      <c r="G174" s="20"/>
      <c r="H174" s="20"/>
      <c r="I174" s="20"/>
    </row>
    <row r="175" spans="1:9" ht="38.25" thickBot="1">
      <c r="A175" s="4" t="s">
        <v>192</v>
      </c>
      <c r="B175" s="41" t="s">
        <v>193</v>
      </c>
      <c r="C175" s="5" t="s">
        <v>194</v>
      </c>
      <c r="D175" s="5"/>
      <c r="E175" s="42"/>
      <c r="F175" s="42"/>
      <c r="G175" s="43">
        <f>+G176+G186+G190</f>
        <v>59187.997874000001</v>
      </c>
      <c r="H175" s="43">
        <v>27887.544844</v>
      </c>
      <c r="I175" s="43">
        <v>29193.746272</v>
      </c>
    </row>
    <row r="176" spans="1:9" ht="38.25" thickBot="1">
      <c r="A176" s="4" t="s">
        <v>195</v>
      </c>
      <c r="B176" s="41" t="s">
        <v>196</v>
      </c>
      <c r="C176" s="5" t="s">
        <v>197</v>
      </c>
      <c r="D176" s="5"/>
      <c r="E176" s="42"/>
      <c r="F176" s="42"/>
      <c r="G176" s="43">
        <f>G177+G179+G184</f>
        <v>38530</v>
      </c>
      <c r="H176" s="43">
        <v>13710</v>
      </c>
      <c r="I176" s="43">
        <v>14109</v>
      </c>
    </row>
    <row r="177" spans="1:9" ht="38.25" thickBot="1">
      <c r="A177" s="4"/>
      <c r="B177" s="20" t="s">
        <v>198</v>
      </c>
      <c r="C177" s="21" t="s">
        <v>199</v>
      </c>
      <c r="D177" s="22"/>
      <c r="E177" s="22"/>
      <c r="F177" s="22"/>
      <c r="G177" s="23">
        <f>G178</f>
        <v>3500</v>
      </c>
      <c r="H177" s="23">
        <v>3000</v>
      </c>
      <c r="I177" s="23">
        <v>3000</v>
      </c>
    </row>
    <row r="178" spans="1:9" ht="94.5" thickBot="1">
      <c r="A178" s="2"/>
      <c r="B178" s="29" t="s">
        <v>200</v>
      </c>
      <c r="C178" s="30" t="s">
        <v>201</v>
      </c>
      <c r="D178" s="30">
        <v>800</v>
      </c>
      <c r="E178" s="27" t="s">
        <v>20</v>
      </c>
      <c r="F178" s="30">
        <v>13</v>
      </c>
      <c r="G178" s="12">
        <f>'[1]УПРАВЛЕНИЕ 01'!DO23</f>
        <v>3500</v>
      </c>
      <c r="H178" s="12">
        <v>3000</v>
      </c>
      <c r="I178" s="12">
        <v>3000</v>
      </c>
    </row>
    <row r="179" spans="1:9" ht="57" thickBot="1">
      <c r="A179" s="4"/>
      <c r="B179" s="20" t="s">
        <v>202</v>
      </c>
      <c r="C179" s="21" t="s">
        <v>203</v>
      </c>
      <c r="D179" s="22"/>
      <c r="E179" s="22"/>
      <c r="F179" s="22"/>
      <c r="G179" s="23">
        <f>G180+G181+G182+G183</f>
        <v>35020</v>
      </c>
      <c r="H179" s="23">
        <v>10710</v>
      </c>
      <c r="I179" s="23">
        <v>11109</v>
      </c>
    </row>
    <row r="180" spans="1:9" ht="94.5" thickBot="1">
      <c r="A180" s="2"/>
      <c r="B180" s="29" t="s">
        <v>204</v>
      </c>
      <c r="C180" s="36" t="s">
        <v>205</v>
      </c>
      <c r="D180" s="30">
        <v>500</v>
      </c>
      <c r="E180" s="32">
        <v>14</v>
      </c>
      <c r="F180" s="32" t="s">
        <v>20</v>
      </c>
      <c r="G180" s="8">
        <f>'[1]Межбюдж.трансф. 14'!CL8</f>
        <v>4890</v>
      </c>
      <c r="H180" s="8">
        <v>5220</v>
      </c>
      <c r="I180" s="8">
        <v>5619</v>
      </c>
    </row>
    <row r="181" spans="1:9" ht="113.25" thickBot="1">
      <c r="A181" s="2"/>
      <c r="B181" s="29" t="s">
        <v>206</v>
      </c>
      <c r="C181" s="36" t="s">
        <v>207</v>
      </c>
      <c r="D181" s="30">
        <v>500</v>
      </c>
      <c r="E181" s="32">
        <v>14</v>
      </c>
      <c r="F181" s="32" t="s">
        <v>20</v>
      </c>
      <c r="G181" s="8">
        <f>'[1]Межбюдж.трансф. 14'!CK9</f>
        <v>6280</v>
      </c>
      <c r="H181" s="8">
        <v>5490</v>
      </c>
      <c r="I181" s="8">
        <v>5490</v>
      </c>
    </row>
    <row r="182" spans="1:9" ht="94.5" thickBot="1">
      <c r="A182" s="2"/>
      <c r="B182" s="29" t="s">
        <v>208</v>
      </c>
      <c r="C182" s="36" t="s">
        <v>209</v>
      </c>
      <c r="D182" s="30">
        <v>500</v>
      </c>
      <c r="E182" s="32">
        <v>14</v>
      </c>
      <c r="F182" s="32" t="s">
        <v>33</v>
      </c>
      <c r="G182" s="8">
        <f>'[1]Межбюдж.трансф. 14'!CO11</f>
        <v>23850</v>
      </c>
      <c r="H182" s="8">
        <v>0</v>
      </c>
      <c r="I182" s="8">
        <v>0</v>
      </c>
    </row>
    <row r="183" spans="1:9" ht="150.75" thickBot="1">
      <c r="A183" s="2"/>
      <c r="B183" s="29" t="s">
        <v>460</v>
      </c>
      <c r="C183" s="36" t="s">
        <v>461</v>
      </c>
      <c r="D183" s="30">
        <v>500</v>
      </c>
      <c r="E183" s="32">
        <v>14</v>
      </c>
      <c r="F183" s="32" t="s">
        <v>33</v>
      </c>
      <c r="G183" s="8"/>
      <c r="H183" s="8"/>
      <c r="I183" s="8"/>
    </row>
    <row r="184" spans="1:9" ht="38.25" thickBot="1">
      <c r="A184" s="4"/>
      <c r="B184" s="20" t="s">
        <v>462</v>
      </c>
      <c r="C184" s="21" t="s">
        <v>463</v>
      </c>
      <c r="D184" s="22"/>
      <c r="E184" s="22"/>
      <c r="F184" s="22"/>
      <c r="G184" s="23">
        <f>G185</f>
        <v>10</v>
      </c>
      <c r="H184" s="23">
        <v>0</v>
      </c>
      <c r="I184" s="23">
        <v>0</v>
      </c>
    </row>
    <row r="185" spans="1:9" ht="113.25" thickBot="1">
      <c r="A185" s="2"/>
      <c r="B185" s="29" t="s">
        <v>464</v>
      </c>
      <c r="C185" s="32" t="s">
        <v>465</v>
      </c>
      <c r="D185" s="30">
        <v>700</v>
      </c>
      <c r="E185" s="32">
        <v>13</v>
      </c>
      <c r="F185" s="32" t="s">
        <v>20</v>
      </c>
      <c r="G185" s="8">
        <f>[1]Райбюджет!FZ50</f>
        <v>10</v>
      </c>
      <c r="H185" s="8">
        <v>0</v>
      </c>
      <c r="I185" s="8">
        <v>0</v>
      </c>
    </row>
    <row r="186" spans="1:9" ht="94.5" thickBot="1">
      <c r="A186" s="4" t="s">
        <v>210</v>
      </c>
      <c r="B186" s="41" t="s">
        <v>211</v>
      </c>
      <c r="C186" s="5" t="s">
        <v>212</v>
      </c>
      <c r="D186" s="5"/>
      <c r="E186" s="42"/>
      <c r="F186" s="42"/>
      <c r="G186" s="43">
        <f>+G187</f>
        <v>5850</v>
      </c>
      <c r="H186" s="43">
        <v>6070</v>
      </c>
      <c r="I186" s="43">
        <v>6345</v>
      </c>
    </row>
    <row r="187" spans="1:9" ht="94.5" thickBot="1">
      <c r="A187" s="4"/>
      <c r="B187" s="20" t="s">
        <v>213</v>
      </c>
      <c r="C187" s="21" t="s">
        <v>214</v>
      </c>
      <c r="D187" s="22"/>
      <c r="E187" s="22"/>
      <c r="F187" s="22"/>
      <c r="G187" s="23">
        <f>+G188+G189</f>
        <v>5850</v>
      </c>
      <c r="H187" s="23">
        <v>6070</v>
      </c>
      <c r="I187" s="23">
        <v>6345</v>
      </c>
    </row>
    <row r="188" spans="1:9" ht="150.75" thickBot="1">
      <c r="A188" s="2"/>
      <c r="B188" s="29" t="s">
        <v>215</v>
      </c>
      <c r="C188" s="36" t="s">
        <v>216</v>
      </c>
      <c r="D188" s="36">
        <v>300</v>
      </c>
      <c r="E188" s="30">
        <v>10</v>
      </c>
      <c r="F188" s="27" t="s">
        <v>20</v>
      </c>
      <c r="G188" s="10">
        <f>'[1]Социальная политика 10'!CU8</f>
        <v>5500</v>
      </c>
      <c r="H188" s="10">
        <v>5720</v>
      </c>
      <c r="I188" s="10">
        <v>5995</v>
      </c>
    </row>
    <row r="189" spans="1:9" ht="150.75" thickBot="1">
      <c r="A189" s="2"/>
      <c r="B189" s="29" t="s">
        <v>217</v>
      </c>
      <c r="C189" s="36" t="s">
        <v>218</v>
      </c>
      <c r="D189" s="36">
        <v>300</v>
      </c>
      <c r="E189" s="30">
        <v>10</v>
      </c>
      <c r="F189" s="27" t="s">
        <v>33</v>
      </c>
      <c r="G189" s="10">
        <f>'[1]Социальная политика 10'!CQ8</f>
        <v>350</v>
      </c>
      <c r="H189" s="10">
        <v>350</v>
      </c>
      <c r="I189" s="10">
        <v>350</v>
      </c>
    </row>
    <row r="190" spans="1:9" ht="38.25" thickBot="1">
      <c r="A190" s="4" t="s">
        <v>219</v>
      </c>
      <c r="B190" s="41" t="s">
        <v>220</v>
      </c>
      <c r="C190" s="5" t="s">
        <v>221</v>
      </c>
      <c r="D190" s="5"/>
      <c r="E190" s="42"/>
      <c r="F190" s="42"/>
      <c r="G190" s="43">
        <f>+G191+G197</f>
        <v>14807.997874000001</v>
      </c>
      <c r="H190" s="43">
        <v>8107.5448439999991</v>
      </c>
      <c r="I190" s="43">
        <v>8739.7462720000003</v>
      </c>
    </row>
    <row r="191" spans="1:9" ht="57" thickBot="1">
      <c r="A191" s="4"/>
      <c r="B191" s="20" t="s">
        <v>222</v>
      </c>
      <c r="C191" s="21" t="s">
        <v>223</v>
      </c>
      <c r="D191" s="22"/>
      <c r="E191" s="22"/>
      <c r="F191" s="22"/>
      <c r="G191" s="23">
        <f>+G192+G193+G194+G195+G196</f>
        <v>8170.6994439999999</v>
      </c>
      <c r="H191" s="23">
        <v>8107.5448439999991</v>
      </c>
      <c r="I191" s="23">
        <v>8739.7462720000003</v>
      </c>
    </row>
    <row r="192" spans="1:9" ht="169.5" thickBot="1">
      <c r="A192" s="2"/>
      <c r="B192" s="31" t="s">
        <v>224</v>
      </c>
      <c r="C192" s="26" t="s">
        <v>225</v>
      </c>
      <c r="D192" s="26">
        <v>100</v>
      </c>
      <c r="E192" s="27" t="s">
        <v>20</v>
      </c>
      <c r="F192" s="27" t="s">
        <v>61</v>
      </c>
      <c r="G192" s="7">
        <f>'[1]УПРАВЛЕНИЕ 01'!D20</f>
        <v>6469.8984</v>
      </c>
      <c r="H192" s="7">
        <v>6696.3448439999993</v>
      </c>
      <c r="I192" s="7">
        <v>6987.490272</v>
      </c>
    </row>
    <row r="193" spans="1:9" ht="132" thickBot="1">
      <c r="A193" s="2"/>
      <c r="B193" s="31" t="s">
        <v>226</v>
      </c>
      <c r="C193" s="26" t="s">
        <v>225</v>
      </c>
      <c r="D193" s="26">
        <v>200</v>
      </c>
      <c r="E193" s="27" t="s">
        <v>20</v>
      </c>
      <c r="F193" s="27" t="s">
        <v>61</v>
      </c>
      <c r="G193" s="7">
        <f>'[1]УПРАВЛЕНИЕ 01'!FZ20-'[1]УПРАВЛЕНИЕ 01'!CX20-'[1]УПРАВЛЕНИЕ 01'!D20</f>
        <v>1367.1999999999998</v>
      </c>
      <c r="H193" s="7">
        <v>1411.1999999999998</v>
      </c>
      <c r="I193" s="7">
        <v>1752.2560000000003</v>
      </c>
    </row>
    <row r="194" spans="1:9" ht="113.25" thickBot="1">
      <c r="A194" s="2"/>
      <c r="B194" s="31" t="s">
        <v>466</v>
      </c>
      <c r="C194" s="26" t="s">
        <v>225</v>
      </c>
      <c r="D194" s="26">
        <v>800</v>
      </c>
      <c r="E194" s="27" t="s">
        <v>20</v>
      </c>
      <c r="F194" s="27" t="s">
        <v>61</v>
      </c>
      <c r="G194" s="7">
        <f>'[1]УПРАВЛЕНИЕ 01'!CX20</f>
        <v>0</v>
      </c>
      <c r="H194" s="7">
        <v>0</v>
      </c>
      <c r="I194" s="7">
        <v>0</v>
      </c>
    </row>
    <row r="195" spans="1:9" ht="169.5" thickBot="1">
      <c r="A195" s="2"/>
      <c r="B195" s="31" t="s">
        <v>224</v>
      </c>
      <c r="C195" s="26" t="s">
        <v>467</v>
      </c>
      <c r="D195" s="26">
        <v>100</v>
      </c>
      <c r="E195" s="27" t="s">
        <v>20</v>
      </c>
      <c r="F195" s="27" t="s">
        <v>61</v>
      </c>
      <c r="G195" s="7">
        <f>'[1]УПРАВЛЕНИЕ 01'!D21</f>
        <v>333.60104400000006</v>
      </c>
      <c r="H195" s="7"/>
      <c r="I195" s="7"/>
    </row>
    <row r="196" spans="1:9" ht="132" thickBot="1">
      <c r="A196" s="2"/>
      <c r="B196" s="31" t="s">
        <v>226</v>
      </c>
      <c r="C196" s="26" t="s">
        <v>467</v>
      </c>
      <c r="D196" s="26">
        <v>200</v>
      </c>
      <c r="E196" s="27" t="s">
        <v>20</v>
      </c>
      <c r="F196" s="27" t="s">
        <v>61</v>
      </c>
      <c r="G196" s="7">
        <f>'[1]УПРАВЛЕНИЕ 01'!FZ21-'[1]УПРАВЛЕНИЕ 01'!D21</f>
        <v>0</v>
      </c>
      <c r="H196" s="7"/>
      <c r="I196" s="7"/>
    </row>
    <row r="197" spans="1:9" ht="19.5" thickBot="1">
      <c r="A197" s="4"/>
      <c r="B197" s="20"/>
      <c r="C197" s="21" t="s">
        <v>355</v>
      </c>
      <c r="D197" s="22"/>
      <c r="E197" s="22"/>
      <c r="F197" s="22"/>
      <c r="G197" s="23">
        <f>G198+G199</f>
        <v>6637.2984299999998</v>
      </c>
      <c r="H197" s="23">
        <v>0</v>
      </c>
      <c r="I197" s="23">
        <v>0</v>
      </c>
    </row>
    <row r="198" spans="1:9" ht="169.5" thickBot="1">
      <c r="A198" s="2"/>
      <c r="B198" s="31" t="s">
        <v>224</v>
      </c>
      <c r="C198" s="26" t="s">
        <v>362</v>
      </c>
      <c r="D198" s="26">
        <v>100</v>
      </c>
      <c r="E198" s="27" t="s">
        <v>20</v>
      </c>
      <c r="F198" s="27" t="s">
        <v>25</v>
      </c>
      <c r="G198" s="8">
        <f>'[1]УПРАВЛЕНИЕ 01'!D37</f>
        <v>6343.2984299999998</v>
      </c>
      <c r="H198" s="8">
        <v>0</v>
      </c>
      <c r="I198" s="8">
        <v>0</v>
      </c>
    </row>
    <row r="199" spans="1:9" ht="132" thickBot="1">
      <c r="A199" s="2"/>
      <c r="B199" s="31" t="s">
        <v>226</v>
      </c>
      <c r="C199" s="26" t="s">
        <v>363</v>
      </c>
      <c r="D199" s="26">
        <v>200</v>
      </c>
      <c r="E199" s="27" t="s">
        <v>20</v>
      </c>
      <c r="F199" s="27" t="s">
        <v>25</v>
      </c>
      <c r="G199" s="8">
        <f>'[1]УПРАВЛЕНИЕ 01'!FZ37-[1]программы!G198</f>
        <v>294</v>
      </c>
      <c r="H199" s="8">
        <v>0</v>
      </c>
      <c r="I199" s="8">
        <v>0</v>
      </c>
    </row>
    <row r="200" spans="1:9" ht="75.75" thickBot="1">
      <c r="A200" s="4" t="s">
        <v>227</v>
      </c>
      <c r="B200" s="45" t="s">
        <v>228</v>
      </c>
      <c r="C200" s="4" t="s">
        <v>229</v>
      </c>
      <c r="D200" s="5"/>
      <c r="E200" s="42"/>
      <c r="F200" s="42"/>
      <c r="G200" s="43">
        <f>+G201+G206+G215+G220</f>
        <v>10680.617399999999</v>
      </c>
      <c r="H200" s="43">
        <v>9984.8540699999994</v>
      </c>
      <c r="I200" s="43">
        <v>11158.935299999999</v>
      </c>
    </row>
    <row r="201" spans="1:9" ht="38.25" thickBot="1">
      <c r="A201" s="4" t="s">
        <v>230</v>
      </c>
      <c r="B201" s="45" t="s">
        <v>231</v>
      </c>
      <c r="C201" s="4" t="s">
        <v>232</v>
      </c>
      <c r="D201" s="5"/>
      <c r="E201" s="42"/>
      <c r="F201" s="42"/>
      <c r="G201" s="43">
        <f>G203+G202+G205</f>
        <v>206</v>
      </c>
      <c r="H201" s="43">
        <v>186.5</v>
      </c>
      <c r="I201" s="43">
        <v>157.1</v>
      </c>
    </row>
    <row r="202" spans="1:9" ht="38.25" thickBot="1">
      <c r="A202" s="4"/>
      <c r="B202" s="20" t="s">
        <v>468</v>
      </c>
      <c r="C202" s="21" t="s">
        <v>469</v>
      </c>
      <c r="D202" s="22"/>
      <c r="E202" s="22"/>
      <c r="F202" s="22"/>
      <c r="G202" s="23"/>
      <c r="H202" s="23"/>
      <c r="I202" s="23"/>
    </row>
    <row r="203" spans="1:9" ht="38.25" thickBot="1">
      <c r="A203" s="4"/>
      <c r="B203" s="20" t="s">
        <v>233</v>
      </c>
      <c r="C203" s="21" t="s">
        <v>234</v>
      </c>
      <c r="D203" s="22"/>
      <c r="E203" s="22"/>
      <c r="F203" s="22"/>
      <c r="G203" s="23">
        <f>+G204</f>
        <v>206</v>
      </c>
      <c r="H203" s="23">
        <v>186.5</v>
      </c>
      <c r="I203" s="23">
        <v>157.1</v>
      </c>
    </row>
    <row r="204" spans="1:9" ht="169.5" thickBot="1">
      <c r="A204" s="2"/>
      <c r="B204" s="31" t="s">
        <v>235</v>
      </c>
      <c r="C204" s="26" t="s">
        <v>236</v>
      </c>
      <c r="D204" s="26">
        <v>200</v>
      </c>
      <c r="E204" s="27" t="s">
        <v>21</v>
      </c>
      <c r="F204" s="27" t="s">
        <v>13</v>
      </c>
      <c r="G204" s="8">
        <f>'[1]НАЦИОНАЛЬНАЯ ЭКОНОМИКА 04'!FZ12</f>
        <v>206</v>
      </c>
      <c r="H204" s="8">
        <v>186.5</v>
      </c>
      <c r="I204" s="8">
        <v>157.1</v>
      </c>
    </row>
    <row r="205" spans="1:9" ht="38.25" thickBot="1">
      <c r="A205" s="4"/>
      <c r="B205" s="20" t="s">
        <v>470</v>
      </c>
      <c r="C205" s="21" t="s">
        <v>471</v>
      </c>
      <c r="D205" s="22"/>
      <c r="E205" s="22"/>
      <c r="F205" s="22"/>
      <c r="G205" s="23"/>
      <c r="H205" s="23"/>
      <c r="I205" s="23"/>
    </row>
    <row r="206" spans="1:9" ht="38.25" thickBot="1">
      <c r="A206" s="4" t="s">
        <v>237</v>
      </c>
      <c r="B206" s="45" t="s">
        <v>238</v>
      </c>
      <c r="C206" s="4" t="s">
        <v>239</v>
      </c>
      <c r="D206" s="5"/>
      <c r="E206" s="42"/>
      <c r="F206" s="42"/>
      <c r="G206" s="43">
        <f>+G207+G209+G212</f>
        <v>570</v>
      </c>
      <c r="H206" s="43">
        <v>300</v>
      </c>
      <c r="I206" s="43">
        <v>400</v>
      </c>
    </row>
    <row r="207" spans="1:9" ht="38.25" thickBot="1">
      <c r="A207" s="4"/>
      <c r="B207" s="20" t="s">
        <v>240</v>
      </c>
      <c r="C207" s="21" t="s">
        <v>241</v>
      </c>
      <c r="D207" s="22"/>
      <c r="E207" s="22"/>
      <c r="F207" s="22"/>
      <c r="G207" s="23">
        <f>+G208</f>
        <v>200</v>
      </c>
      <c r="H207" s="23">
        <v>300</v>
      </c>
      <c r="I207" s="23">
        <v>400</v>
      </c>
    </row>
    <row r="208" spans="1:9" ht="132" thickBot="1">
      <c r="A208" s="2"/>
      <c r="B208" s="29" t="s">
        <v>242</v>
      </c>
      <c r="C208" s="30" t="s">
        <v>243</v>
      </c>
      <c r="D208" s="30">
        <v>300</v>
      </c>
      <c r="E208" s="30">
        <v>10</v>
      </c>
      <c r="F208" s="27" t="s">
        <v>33</v>
      </c>
      <c r="G208" s="10">
        <f>'[1]Социальная политика 10'!CT10</f>
        <v>200</v>
      </c>
      <c r="H208" s="10">
        <v>300</v>
      </c>
      <c r="I208" s="10">
        <v>400</v>
      </c>
    </row>
    <row r="209" spans="1:9" ht="38.25" thickBot="1">
      <c r="A209" s="4"/>
      <c r="B209" s="20" t="s">
        <v>472</v>
      </c>
      <c r="C209" s="21" t="s">
        <v>473</v>
      </c>
      <c r="D209" s="22"/>
      <c r="E209" s="22"/>
      <c r="F209" s="22"/>
      <c r="G209" s="23">
        <f>G210</f>
        <v>0</v>
      </c>
      <c r="H209" s="23">
        <v>0</v>
      </c>
      <c r="I209" s="23">
        <v>0</v>
      </c>
    </row>
    <row r="210" spans="1:9" ht="132" thickBot="1">
      <c r="A210" s="2"/>
      <c r="B210" s="29" t="s">
        <v>474</v>
      </c>
      <c r="C210" s="30" t="s">
        <v>244</v>
      </c>
      <c r="D210" s="30">
        <v>500</v>
      </c>
      <c r="E210" s="27" t="s">
        <v>13</v>
      </c>
      <c r="F210" s="27" t="s">
        <v>33</v>
      </c>
      <c r="G210" s="8"/>
      <c r="H210" s="8"/>
      <c r="I210" s="8"/>
    </row>
    <row r="211" spans="1:9" ht="150.75" thickBot="1">
      <c r="A211" s="2"/>
      <c r="B211" s="29" t="s">
        <v>475</v>
      </c>
      <c r="C211" s="30" t="s">
        <v>476</v>
      </c>
      <c r="D211" s="30">
        <v>500</v>
      </c>
      <c r="E211" s="27" t="s">
        <v>13</v>
      </c>
      <c r="F211" s="27" t="s">
        <v>33</v>
      </c>
      <c r="G211" s="8"/>
      <c r="H211" s="8"/>
      <c r="I211" s="8"/>
    </row>
    <row r="212" spans="1:9" ht="38.25" thickBot="1">
      <c r="A212" s="4"/>
      <c r="B212" s="20" t="s">
        <v>245</v>
      </c>
      <c r="C212" s="21" t="s">
        <v>244</v>
      </c>
      <c r="D212" s="22"/>
      <c r="E212" s="22"/>
      <c r="F212" s="22"/>
      <c r="G212" s="23">
        <f>G213</f>
        <v>370</v>
      </c>
      <c r="H212" s="23">
        <v>0</v>
      </c>
      <c r="I212" s="23">
        <v>0</v>
      </c>
    </row>
    <row r="213" spans="1:9" ht="132" thickBot="1">
      <c r="A213" s="2"/>
      <c r="B213" s="29" t="s">
        <v>246</v>
      </c>
      <c r="C213" s="30" t="s">
        <v>343</v>
      </c>
      <c r="D213" s="30">
        <v>500</v>
      </c>
      <c r="E213" s="27" t="s">
        <v>13</v>
      </c>
      <c r="F213" s="27" t="s">
        <v>33</v>
      </c>
      <c r="G213" s="8">
        <f>'[1]ЖКХ 05'!FZ13</f>
        <v>370</v>
      </c>
      <c r="H213" s="8">
        <v>0</v>
      </c>
      <c r="I213" s="8">
        <v>0</v>
      </c>
    </row>
    <row r="214" spans="1:9" ht="19.5" thickBot="1">
      <c r="A214" s="2"/>
      <c r="B214" s="29"/>
      <c r="C214" s="30"/>
      <c r="D214" s="30"/>
      <c r="E214" s="27"/>
      <c r="F214" s="27"/>
      <c r="G214" s="8"/>
      <c r="H214" s="8"/>
      <c r="I214" s="8"/>
    </row>
    <row r="215" spans="1:9" ht="57" thickBot="1">
      <c r="A215" s="4" t="s">
        <v>247</v>
      </c>
      <c r="B215" s="45" t="s">
        <v>248</v>
      </c>
      <c r="C215" s="4" t="s">
        <v>249</v>
      </c>
      <c r="D215" s="5"/>
      <c r="E215" s="42"/>
      <c r="F215" s="42"/>
      <c r="G215" s="43">
        <f>+G216+G219</f>
        <v>1720</v>
      </c>
      <c r="H215" s="43">
        <v>1200</v>
      </c>
      <c r="I215" s="43">
        <v>1650</v>
      </c>
    </row>
    <row r="216" spans="1:9" ht="57" thickBot="1">
      <c r="A216" s="4"/>
      <c r="B216" s="20" t="s">
        <v>250</v>
      </c>
      <c r="C216" s="21" t="s">
        <v>251</v>
      </c>
      <c r="D216" s="22"/>
      <c r="E216" s="22"/>
      <c r="F216" s="22"/>
      <c r="G216" s="23">
        <f>+G217+G218</f>
        <v>1720</v>
      </c>
      <c r="H216" s="23">
        <v>1200</v>
      </c>
      <c r="I216" s="23">
        <v>1650</v>
      </c>
    </row>
    <row r="217" spans="1:9" ht="150.75" thickBot="1">
      <c r="A217" s="2"/>
      <c r="B217" s="29" t="s">
        <v>252</v>
      </c>
      <c r="C217" s="30" t="s">
        <v>253</v>
      </c>
      <c r="D217" s="30">
        <v>200</v>
      </c>
      <c r="E217" s="27" t="s">
        <v>20</v>
      </c>
      <c r="F217" s="27" t="s">
        <v>25</v>
      </c>
      <c r="G217" s="8">
        <f>'[1]УПРАВЛЕНИЕ 01'!FZ29</f>
        <v>570</v>
      </c>
      <c r="H217" s="8">
        <v>50</v>
      </c>
      <c r="I217" s="8">
        <v>100</v>
      </c>
    </row>
    <row r="218" spans="1:9" ht="150.75" thickBot="1">
      <c r="A218" s="2"/>
      <c r="B218" s="29" t="s">
        <v>254</v>
      </c>
      <c r="C218" s="26" t="s">
        <v>255</v>
      </c>
      <c r="D218" s="26">
        <v>200</v>
      </c>
      <c r="E218" s="27" t="s">
        <v>21</v>
      </c>
      <c r="F218" s="27" t="s">
        <v>256</v>
      </c>
      <c r="G218" s="6">
        <f>'[1]НАЦИОНАЛЬНАЯ ЭКОНОМИКА 04'!FZ26+'[1]НАЦИОНАЛЬНАЯ ЭКОНОМИКА 04'!FZ27</f>
        <v>1150</v>
      </c>
      <c r="H218" s="6">
        <v>1150</v>
      </c>
      <c r="I218" s="6">
        <v>1550</v>
      </c>
    </row>
    <row r="219" spans="1:9" ht="57" thickBot="1">
      <c r="A219" s="4"/>
      <c r="B219" s="20" t="s">
        <v>477</v>
      </c>
      <c r="C219" s="21" t="s">
        <v>478</v>
      </c>
      <c r="D219" s="22"/>
      <c r="E219" s="22"/>
      <c r="F219" s="22"/>
      <c r="G219" s="23"/>
      <c r="H219" s="23"/>
      <c r="I219" s="23"/>
    </row>
    <row r="220" spans="1:9" ht="38.25" thickBot="1">
      <c r="A220" s="4" t="s">
        <v>257</v>
      </c>
      <c r="B220" s="45" t="s">
        <v>220</v>
      </c>
      <c r="C220" s="4" t="s">
        <v>258</v>
      </c>
      <c r="D220" s="5"/>
      <c r="E220" s="42"/>
      <c r="F220" s="42"/>
      <c r="G220" s="43">
        <f>+G221+G226+G228</f>
        <v>8184.6174000000001</v>
      </c>
      <c r="H220" s="43">
        <v>8298.3540699999994</v>
      </c>
      <c r="I220" s="43">
        <v>8951.8352999999988</v>
      </c>
    </row>
    <row r="221" spans="1:9" ht="75.75" thickBot="1">
      <c r="A221" s="4"/>
      <c r="B221" s="20" t="s">
        <v>259</v>
      </c>
      <c r="C221" s="21" t="s">
        <v>260</v>
      </c>
      <c r="D221" s="22"/>
      <c r="E221" s="22"/>
      <c r="F221" s="22"/>
      <c r="G221" s="23">
        <f>+G222+G223+G224+G225</f>
        <v>4090.8937999999998</v>
      </c>
      <c r="H221" s="23">
        <v>4209.9180829999996</v>
      </c>
      <c r="I221" s="23">
        <v>4501.0223660000001</v>
      </c>
    </row>
    <row r="222" spans="1:9" ht="207" thickBot="1">
      <c r="A222" s="2"/>
      <c r="B222" s="29" t="s">
        <v>261</v>
      </c>
      <c r="C222" s="30" t="s">
        <v>262</v>
      </c>
      <c r="D222" s="30">
        <v>100</v>
      </c>
      <c r="E222" s="27" t="s">
        <v>21</v>
      </c>
      <c r="F222" s="27" t="s">
        <v>13</v>
      </c>
      <c r="G222" s="8">
        <f>'[1]НАЦИОНАЛЬНАЯ ЭКОНОМИКА 04'!D11</f>
        <v>3409.1938</v>
      </c>
      <c r="H222" s="8">
        <v>3528.2180829999998</v>
      </c>
      <c r="I222" s="8">
        <v>3647.2423660000004</v>
      </c>
    </row>
    <row r="223" spans="1:9" ht="169.5" thickBot="1">
      <c r="A223" s="2"/>
      <c r="B223" s="29" t="s">
        <v>263</v>
      </c>
      <c r="C223" s="30" t="s">
        <v>262</v>
      </c>
      <c r="D223" s="30">
        <v>200</v>
      </c>
      <c r="E223" s="27" t="s">
        <v>21</v>
      </c>
      <c r="F223" s="27" t="s">
        <v>13</v>
      </c>
      <c r="G223" s="8">
        <f>'[1]НАЦИОНАЛЬНАЯ ЭКОНОМИКА 04'!FZ11-'[1]НАЦИОНАЛЬНАЯ ЭКОНОМИКА 04'!D11-'[1]НАЦИОНАЛЬНАЯ ЭКОНОМИКА 04'!CY11</f>
        <v>681.69999999999982</v>
      </c>
      <c r="H223" s="8">
        <v>681.69999999999982</v>
      </c>
      <c r="I223" s="8">
        <v>853.77999999999975</v>
      </c>
    </row>
    <row r="224" spans="1:9" ht="150.75" thickBot="1">
      <c r="A224" s="2"/>
      <c r="B224" s="29" t="s">
        <v>479</v>
      </c>
      <c r="C224" s="30" t="s">
        <v>262</v>
      </c>
      <c r="D224" s="30">
        <v>800</v>
      </c>
      <c r="E224" s="27" t="s">
        <v>21</v>
      </c>
      <c r="F224" s="27" t="s">
        <v>13</v>
      </c>
      <c r="G224" s="8">
        <f>'[1]НАЦИОНАЛЬНАЯ ЭКОНОМИКА 04'!CY11</f>
        <v>0</v>
      </c>
      <c r="H224" s="8">
        <v>0</v>
      </c>
      <c r="I224" s="8">
        <v>0</v>
      </c>
    </row>
    <row r="225" spans="1:9" ht="150.75" thickBot="1">
      <c r="A225" s="2"/>
      <c r="B225" s="29" t="s">
        <v>264</v>
      </c>
      <c r="C225" s="30" t="s">
        <v>480</v>
      </c>
      <c r="D225" s="30">
        <v>200</v>
      </c>
      <c r="E225" s="27" t="s">
        <v>12</v>
      </c>
      <c r="F225" s="27" t="s">
        <v>13</v>
      </c>
      <c r="G225" s="8">
        <f>'[1]ОБРАЗОВАНИЕ 07'!FZ72</f>
        <v>0</v>
      </c>
      <c r="H225" s="8">
        <v>0</v>
      </c>
      <c r="I225" s="8">
        <v>0</v>
      </c>
    </row>
    <row r="226" spans="1:9" ht="38.25" thickBot="1">
      <c r="A226" s="4"/>
      <c r="B226" s="20" t="s">
        <v>265</v>
      </c>
      <c r="C226" s="21" t="s">
        <v>266</v>
      </c>
      <c r="D226" s="22"/>
      <c r="E226" s="22"/>
      <c r="F226" s="22"/>
      <c r="G226" s="23">
        <f>+G227</f>
        <v>3182.2554</v>
      </c>
      <c r="H226" s="23">
        <v>3182.2554</v>
      </c>
      <c r="I226" s="23">
        <v>3453.5032779999997</v>
      </c>
    </row>
    <row r="227" spans="1:9" ht="150.75" thickBot="1">
      <c r="A227" s="2"/>
      <c r="B227" s="29" t="s">
        <v>264</v>
      </c>
      <c r="C227" s="30" t="s">
        <v>267</v>
      </c>
      <c r="D227" s="30">
        <v>600</v>
      </c>
      <c r="E227" s="27" t="s">
        <v>21</v>
      </c>
      <c r="F227" s="27" t="s">
        <v>13</v>
      </c>
      <c r="G227" s="8">
        <f>'[1]НАЦИОНАЛЬНАЯ ЭКОНОМИКА 04'!FZ14</f>
        <v>3182.2554</v>
      </c>
      <c r="H227" s="8">
        <v>3182.2554</v>
      </c>
      <c r="I227" s="8">
        <v>3453.5032779999997</v>
      </c>
    </row>
    <row r="228" spans="1:9" ht="38.25" thickBot="1">
      <c r="A228" s="4"/>
      <c r="B228" s="20" t="s">
        <v>268</v>
      </c>
      <c r="C228" s="21" t="s">
        <v>269</v>
      </c>
      <c r="D228" s="22"/>
      <c r="E228" s="22"/>
      <c r="F228" s="22"/>
      <c r="G228" s="23">
        <f>+G229+G230</f>
        <v>911.46820000000002</v>
      </c>
      <c r="H228" s="23">
        <v>906.18058699999995</v>
      </c>
      <c r="I228" s="23">
        <v>997.30965600000002</v>
      </c>
    </row>
    <row r="229" spans="1:9" ht="132" thickBot="1">
      <c r="A229" s="2"/>
      <c r="B229" s="29" t="s">
        <v>270</v>
      </c>
      <c r="C229" s="30" t="s">
        <v>271</v>
      </c>
      <c r="D229" s="30">
        <v>500</v>
      </c>
      <c r="E229" s="27" t="s">
        <v>20</v>
      </c>
      <c r="F229" s="27" t="s">
        <v>25</v>
      </c>
      <c r="G229" s="8">
        <f>'[1]УПРАВЛЕНИЕ 01'!CJ32</f>
        <v>33.5</v>
      </c>
      <c r="H229" s="8">
        <v>0</v>
      </c>
      <c r="I229" s="8">
        <v>0</v>
      </c>
    </row>
    <row r="230" spans="1:9" ht="150.75" thickBot="1">
      <c r="A230" s="2"/>
      <c r="B230" s="29" t="s">
        <v>272</v>
      </c>
      <c r="C230" s="30" t="s">
        <v>271</v>
      </c>
      <c r="D230" s="30">
        <v>600</v>
      </c>
      <c r="E230" s="27" t="s">
        <v>20</v>
      </c>
      <c r="F230" s="27" t="s">
        <v>25</v>
      </c>
      <c r="G230" s="8">
        <f>'[1]УПРАВЛЕНИЕ 01'!FZ32-'[1]УПРАВЛЕНИЕ 01'!CI32</f>
        <v>877.96820000000002</v>
      </c>
      <c r="H230" s="8">
        <v>906.18058699999995</v>
      </c>
      <c r="I230" s="8">
        <v>997.30965600000002</v>
      </c>
    </row>
    <row r="231" spans="1:9" ht="38.25" thickBot="1">
      <c r="A231" s="4" t="s">
        <v>273</v>
      </c>
      <c r="B231" s="45" t="s">
        <v>274</v>
      </c>
      <c r="C231" s="21" t="s">
        <v>275</v>
      </c>
      <c r="D231" s="21"/>
      <c r="E231" s="28"/>
      <c r="F231" s="28"/>
      <c r="G231" s="46">
        <f>+G232+G236</f>
        <v>6750</v>
      </c>
      <c r="H231" s="46">
        <v>7012</v>
      </c>
      <c r="I231" s="46">
        <v>7156</v>
      </c>
    </row>
    <row r="232" spans="1:9" ht="57" thickBot="1">
      <c r="A232" s="4" t="s">
        <v>481</v>
      </c>
      <c r="B232" s="45" t="s">
        <v>482</v>
      </c>
      <c r="C232" s="21" t="s">
        <v>483</v>
      </c>
      <c r="D232" s="21"/>
      <c r="E232" s="28"/>
      <c r="F232" s="28"/>
      <c r="G232" s="46">
        <f>+G233+G234</f>
        <v>0</v>
      </c>
      <c r="H232" s="46">
        <v>0</v>
      </c>
      <c r="I232" s="46">
        <v>0</v>
      </c>
    </row>
    <row r="233" spans="1:9" ht="38.25" thickBot="1">
      <c r="A233" s="4"/>
      <c r="B233" s="20" t="s">
        <v>484</v>
      </c>
      <c r="C233" s="21" t="s">
        <v>485</v>
      </c>
      <c r="D233" s="22"/>
      <c r="E233" s="22"/>
      <c r="F233" s="22"/>
      <c r="G233" s="23"/>
      <c r="H233" s="23"/>
      <c r="I233" s="23"/>
    </row>
    <row r="234" spans="1:9" ht="38.25" thickBot="1">
      <c r="A234" s="4"/>
      <c r="B234" s="20" t="s">
        <v>486</v>
      </c>
      <c r="C234" s="21" t="s">
        <v>487</v>
      </c>
      <c r="D234" s="22"/>
      <c r="E234" s="22"/>
      <c r="F234" s="22"/>
      <c r="G234" s="23">
        <f>G235</f>
        <v>0</v>
      </c>
      <c r="H234" s="23">
        <v>0</v>
      </c>
      <c r="I234" s="23">
        <v>0</v>
      </c>
    </row>
    <row r="235" spans="1:9" ht="132" thickBot="1">
      <c r="A235" s="2"/>
      <c r="B235" s="29" t="s">
        <v>488</v>
      </c>
      <c r="C235" s="36" t="s">
        <v>489</v>
      </c>
      <c r="D235" s="30">
        <v>500</v>
      </c>
      <c r="E235" s="32" t="s">
        <v>21</v>
      </c>
      <c r="F235" s="32" t="s">
        <v>20</v>
      </c>
      <c r="G235" s="8">
        <f>'[1]НАЦИОНАЛЬНАЯ ЭКОНОМИКА 04'!FZ8</f>
        <v>0</v>
      </c>
      <c r="H235" s="8">
        <v>0</v>
      </c>
      <c r="I235" s="8">
        <v>0</v>
      </c>
    </row>
    <row r="236" spans="1:9" ht="38.25" thickBot="1">
      <c r="A236" s="4" t="s">
        <v>276</v>
      </c>
      <c r="B236" s="45" t="s">
        <v>277</v>
      </c>
      <c r="C236" s="21" t="s">
        <v>278</v>
      </c>
      <c r="D236" s="21"/>
      <c r="E236" s="28"/>
      <c r="F236" s="28"/>
      <c r="G236" s="46">
        <f>+G237+G238+G239+G240</f>
        <v>6750</v>
      </c>
      <c r="H236" s="46">
        <v>7012</v>
      </c>
      <c r="I236" s="46">
        <v>7156</v>
      </c>
    </row>
    <row r="237" spans="1:9" ht="57" thickBot="1">
      <c r="A237" s="4"/>
      <c r="B237" s="20" t="s">
        <v>490</v>
      </c>
      <c r="C237" s="21" t="s">
        <v>491</v>
      </c>
      <c r="D237" s="22"/>
      <c r="E237" s="22"/>
      <c r="F237" s="22"/>
      <c r="G237" s="23"/>
      <c r="H237" s="23"/>
      <c r="I237" s="23"/>
    </row>
    <row r="238" spans="1:9" ht="57" thickBot="1">
      <c r="A238" s="4"/>
      <c r="B238" s="20" t="s">
        <v>492</v>
      </c>
      <c r="C238" s="21" t="s">
        <v>493</v>
      </c>
      <c r="D238" s="22"/>
      <c r="E238" s="22"/>
      <c r="F238" s="22"/>
      <c r="G238" s="23"/>
      <c r="H238" s="23"/>
      <c r="I238" s="23"/>
    </row>
    <row r="239" spans="1:9" ht="38.25" thickBot="1">
      <c r="A239" s="4"/>
      <c r="B239" s="20" t="s">
        <v>494</v>
      </c>
      <c r="C239" s="21" t="s">
        <v>495</v>
      </c>
      <c r="D239" s="22"/>
      <c r="E239" s="22"/>
      <c r="F239" s="22"/>
      <c r="G239" s="23"/>
      <c r="H239" s="23"/>
      <c r="I239" s="23"/>
    </row>
    <row r="240" spans="1:9" ht="38.25" thickBot="1">
      <c r="A240" s="4"/>
      <c r="B240" s="20" t="s">
        <v>279</v>
      </c>
      <c r="C240" s="21" t="s">
        <v>280</v>
      </c>
      <c r="D240" s="22"/>
      <c r="E240" s="22"/>
      <c r="F240" s="22"/>
      <c r="G240" s="23">
        <f>+G241</f>
        <v>6750</v>
      </c>
      <c r="H240" s="23">
        <v>7012</v>
      </c>
      <c r="I240" s="23">
        <v>7156</v>
      </c>
    </row>
    <row r="241" spans="1:9" ht="94.5" thickBot="1">
      <c r="A241" s="2"/>
      <c r="B241" s="29" t="s">
        <v>281</v>
      </c>
      <c r="C241" s="27" t="s">
        <v>282</v>
      </c>
      <c r="D241" s="27" t="s">
        <v>283</v>
      </c>
      <c r="E241" s="27" t="s">
        <v>21</v>
      </c>
      <c r="F241" s="26">
        <v>12</v>
      </c>
      <c r="G241" s="6">
        <f>'[1]НАЦИОНАЛЬНАЯ ЭКОНОМИКА 04'!FZ25</f>
        <v>6750</v>
      </c>
      <c r="H241" s="6">
        <v>7012</v>
      </c>
      <c r="I241" s="6">
        <v>7156</v>
      </c>
    </row>
    <row r="242" spans="1:9" ht="75.75" thickBot="1">
      <c r="A242" s="4" t="s">
        <v>284</v>
      </c>
      <c r="B242" s="45" t="s">
        <v>285</v>
      </c>
      <c r="C242" s="21" t="s">
        <v>286</v>
      </c>
      <c r="D242" s="21"/>
      <c r="E242" s="28"/>
      <c r="F242" s="28"/>
      <c r="G242" s="46">
        <f>+G243+G245+G247+G251</f>
        <v>3837.2067999999999</v>
      </c>
      <c r="H242" s="46">
        <v>3096.3245379999998</v>
      </c>
      <c r="I242" s="46">
        <v>3549.4422759999998</v>
      </c>
    </row>
    <row r="243" spans="1:9" ht="38.25" thickBot="1">
      <c r="A243" s="4"/>
      <c r="B243" s="20" t="s">
        <v>287</v>
      </c>
      <c r="C243" s="21" t="s">
        <v>288</v>
      </c>
      <c r="D243" s="22"/>
      <c r="E243" s="22"/>
      <c r="F243" s="22"/>
      <c r="G243" s="23">
        <f>+G244</f>
        <v>302</v>
      </c>
      <c r="H243" s="23">
        <v>0</v>
      </c>
      <c r="I243" s="23">
        <v>100</v>
      </c>
    </row>
    <row r="244" spans="1:9" ht="94.5" thickBot="1">
      <c r="A244" s="2"/>
      <c r="B244" s="25" t="s">
        <v>289</v>
      </c>
      <c r="C244" s="26" t="s">
        <v>290</v>
      </c>
      <c r="D244" s="26">
        <v>800</v>
      </c>
      <c r="E244" s="27" t="s">
        <v>33</v>
      </c>
      <c r="F244" s="27" t="s">
        <v>129</v>
      </c>
      <c r="G244" s="6">
        <f>'[1]Национальная безопасность 03'!DP9</f>
        <v>302</v>
      </c>
      <c r="H244" s="6">
        <v>0</v>
      </c>
      <c r="I244" s="6">
        <v>100</v>
      </c>
    </row>
    <row r="245" spans="1:9" ht="38.25" thickBot="1">
      <c r="A245" s="4"/>
      <c r="B245" s="20" t="s">
        <v>291</v>
      </c>
      <c r="C245" s="21" t="s">
        <v>292</v>
      </c>
      <c r="D245" s="22"/>
      <c r="E245" s="22"/>
      <c r="F245" s="22"/>
      <c r="G245" s="23">
        <f>+G246</f>
        <v>622</v>
      </c>
      <c r="H245" s="23">
        <v>0</v>
      </c>
      <c r="I245" s="23">
        <v>260</v>
      </c>
    </row>
    <row r="246" spans="1:9" ht="113.25" thickBot="1">
      <c r="A246" s="2"/>
      <c r="B246" s="25" t="s">
        <v>293</v>
      </c>
      <c r="C246" s="26" t="s">
        <v>294</v>
      </c>
      <c r="D246" s="26">
        <v>200</v>
      </c>
      <c r="E246" s="27" t="s">
        <v>33</v>
      </c>
      <c r="F246" s="27" t="s">
        <v>129</v>
      </c>
      <c r="G246" s="6">
        <f>'[1]Национальная безопасность 03'!FZ10</f>
        <v>622</v>
      </c>
      <c r="H246" s="6">
        <v>0</v>
      </c>
      <c r="I246" s="6">
        <v>260</v>
      </c>
    </row>
    <row r="247" spans="1:9" ht="57" thickBot="1">
      <c r="A247" s="4"/>
      <c r="B247" s="20" t="s">
        <v>295</v>
      </c>
      <c r="C247" s="47" t="s">
        <v>296</v>
      </c>
      <c r="D247" s="22"/>
      <c r="E247" s="22"/>
      <c r="F247" s="22"/>
      <c r="G247" s="23">
        <f>+G248+G249+G250</f>
        <v>2913.2067999999999</v>
      </c>
      <c r="H247" s="23">
        <v>3096.3245379999998</v>
      </c>
      <c r="I247" s="23">
        <v>3189.4422759999998</v>
      </c>
    </row>
    <row r="248" spans="1:9" ht="150.75" thickBot="1">
      <c r="A248" s="2"/>
      <c r="B248" s="25" t="s">
        <v>297</v>
      </c>
      <c r="C248" s="26" t="s">
        <v>298</v>
      </c>
      <c r="D248" s="26">
        <v>100</v>
      </c>
      <c r="E248" s="27" t="s">
        <v>33</v>
      </c>
      <c r="F248" s="27" t="s">
        <v>129</v>
      </c>
      <c r="G248" s="6">
        <f>'[1]Национальная безопасность 03'!D8</f>
        <v>2666.5068000000001</v>
      </c>
      <c r="H248" s="6">
        <v>2759.624538</v>
      </c>
      <c r="I248" s="6">
        <v>2852.7422759999999</v>
      </c>
    </row>
    <row r="249" spans="1:9" ht="113.25" thickBot="1">
      <c r="A249" s="2"/>
      <c r="B249" s="25" t="s">
        <v>299</v>
      </c>
      <c r="C249" s="26" t="s">
        <v>298</v>
      </c>
      <c r="D249" s="26">
        <v>200</v>
      </c>
      <c r="E249" s="27" t="s">
        <v>33</v>
      </c>
      <c r="F249" s="27" t="s">
        <v>129</v>
      </c>
      <c r="G249" s="6">
        <f>'[1]Национальная безопасность 03'!FZ8-'[1]Национальная безопасность 03'!D8-'[1]Национальная безопасность 03'!CY8</f>
        <v>243.69999999999982</v>
      </c>
      <c r="H249" s="6">
        <v>333.69999999999982</v>
      </c>
      <c r="I249" s="6">
        <v>333.69999999999982</v>
      </c>
    </row>
    <row r="250" spans="1:9" ht="94.5" thickBot="1">
      <c r="A250" s="2"/>
      <c r="B250" s="25" t="s">
        <v>300</v>
      </c>
      <c r="C250" s="26" t="s">
        <v>298</v>
      </c>
      <c r="D250" s="26">
        <v>800</v>
      </c>
      <c r="E250" s="27" t="s">
        <v>33</v>
      </c>
      <c r="F250" s="27" t="s">
        <v>129</v>
      </c>
      <c r="G250" s="6">
        <f>'[1]Национальная безопасность 03'!CY8</f>
        <v>3</v>
      </c>
      <c r="H250" s="6">
        <v>3</v>
      </c>
      <c r="I250" s="6">
        <v>3</v>
      </c>
    </row>
    <row r="251" spans="1:9" ht="57" thickBot="1">
      <c r="A251" s="4"/>
      <c r="B251" s="20" t="s">
        <v>496</v>
      </c>
      <c r="C251" s="47" t="s">
        <v>497</v>
      </c>
      <c r="D251" s="22"/>
      <c r="E251" s="22"/>
      <c r="F251" s="22"/>
      <c r="G251" s="23"/>
      <c r="H251" s="23"/>
      <c r="I251" s="23"/>
    </row>
    <row r="252" spans="1:9" ht="57" thickBot="1">
      <c r="A252" s="4" t="s">
        <v>498</v>
      </c>
      <c r="B252" s="45" t="s">
        <v>499</v>
      </c>
      <c r="C252" s="21" t="s">
        <v>500</v>
      </c>
      <c r="D252" s="21"/>
      <c r="E252" s="28"/>
      <c r="F252" s="28"/>
      <c r="G252" s="46">
        <f>+G253+G254+G255+G256+G257+G258+G259+G260</f>
        <v>0</v>
      </c>
      <c r="H252" s="46">
        <v>0</v>
      </c>
      <c r="I252" s="46">
        <v>0</v>
      </c>
    </row>
    <row r="253" spans="1:9" ht="38.25" thickBot="1">
      <c r="A253" s="4"/>
      <c r="B253" s="20" t="s">
        <v>501</v>
      </c>
      <c r="C253" s="47" t="s">
        <v>502</v>
      </c>
      <c r="D253" s="22"/>
      <c r="E253" s="22"/>
      <c r="F253" s="22"/>
      <c r="G253" s="23"/>
      <c r="H253" s="23"/>
      <c r="I253" s="23"/>
    </row>
    <row r="254" spans="1:9" ht="38.25" thickBot="1">
      <c r="A254" s="4"/>
      <c r="B254" s="20" t="s">
        <v>503</v>
      </c>
      <c r="C254" s="47" t="s">
        <v>504</v>
      </c>
      <c r="D254" s="22"/>
      <c r="E254" s="22"/>
      <c r="F254" s="22"/>
      <c r="G254" s="23"/>
      <c r="H254" s="23"/>
      <c r="I254" s="23"/>
    </row>
    <row r="255" spans="1:9" ht="19.5" thickBot="1">
      <c r="A255" s="4"/>
      <c r="B255" s="20" t="s">
        <v>505</v>
      </c>
      <c r="C255" s="47" t="s">
        <v>506</v>
      </c>
      <c r="D255" s="22"/>
      <c r="E255" s="22"/>
      <c r="F255" s="22"/>
      <c r="G255" s="23"/>
      <c r="H255" s="23"/>
      <c r="I255" s="23"/>
    </row>
    <row r="256" spans="1:9" ht="57" thickBot="1">
      <c r="A256" s="4"/>
      <c r="B256" s="20" t="s">
        <v>507</v>
      </c>
      <c r="C256" s="47" t="s">
        <v>508</v>
      </c>
      <c r="D256" s="22"/>
      <c r="E256" s="22"/>
      <c r="F256" s="22"/>
      <c r="G256" s="23"/>
      <c r="H256" s="23"/>
      <c r="I256" s="23"/>
    </row>
    <row r="257" spans="1:9" ht="19.5" thickBot="1">
      <c r="A257" s="4"/>
      <c r="B257" s="20" t="s">
        <v>509</v>
      </c>
      <c r="C257" s="47" t="s">
        <v>510</v>
      </c>
      <c r="D257" s="22"/>
      <c r="E257" s="22"/>
      <c r="F257" s="22"/>
      <c r="G257" s="23"/>
      <c r="H257" s="23"/>
      <c r="I257" s="23"/>
    </row>
    <row r="258" spans="1:9" ht="38.25" thickBot="1">
      <c r="A258" s="4"/>
      <c r="B258" s="20" t="s">
        <v>511</v>
      </c>
      <c r="C258" s="47" t="s">
        <v>512</v>
      </c>
      <c r="D258" s="22"/>
      <c r="E258" s="22"/>
      <c r="F258" s="22"/>
      <c r="G258" s="23"/>
      <c r="H258" s="23"/>
      <c r="I258" s="23"/>
    </row>
    <row r="259" spans="1:9" ht="38.25" thickBot="1">
      <c r="A259" s="4"/>
      <c r="B259" s="20" t="s">
        <v>513</v>
      </c>
      <c r="C259" s="47" t="s">
        <v>514</v>
      </c>
      <c r="D259" s="22"/>
      <c r="E259" s="22"/>
      <c r="F259" s="22"/>
      <c r="G259" s="23"/>
      <c r="H259" s="23"/>
      <c r="I259" s="23"/>
    </row>
    <row r="260" spans="1:9" ht="38.25" thickBot="1">
      <c r="A260" s="4"/>
      <c r="B260" s="20" t="s">
        <v>515</v>
      </c>
      <c r="C260" s="47" t="s">
        <v>516</v>
      </c>
      <c r="D260" s="22"/>
      <c r="E260" s="22"/>
      <c r="F260" s="22"/>
      <c r="G260" s="23"/>
      <c r="H260" s="23"/>
      <c r="I260" s="23"/>
    </row>
    <row r="261" spans="1:9" ht="38.25" thickBot="1">
      <c r="A261" s="4" t="s">
        <v>301</v>
      </c>
      <c r="B261" s="45" t="s">
        <v>302</v>
      </c>
      <c r="C261" s="21" t="s">
        <v>303</v>
      </c>
      <c r="D261" s="21"/>
      <c r="E261" s="28"/>
      <c r="F261" s="28"/>
      <c r="G261" s="46">
        <f>+G262+G275</f>
        <v>54575.4</v>
      </c>
      <c r="H261" s="46">
        <v>62673.3</v>
      </c>
      <c r="I261" s="46">
        <v>63752.3</v>
      </c>
    </row>
    <row r="262" spans="1:9" ht="38.25" thickBot="1">
      <c r="A262" s="4" t="s">
        <v>304</v>
      </c>
      <c r="B262" s="45" t="s">
        <v>305</v>
      </c>
      <c r="C262" s="21" t="s">
        <v>306</v>
      </c>
      <c r="D262" s="21"/>
      <c r="E262" s="28"/>
      <c r="F262" s="28"/>
      <c r="G262" s="46">
        <f>+G263+G265+G269+G272+G273</f>
        <v>54575.4</v>
      </c>
      <c r="H262" s="46">
        <v>62673.3</v>
      </c>
      <c r="I262" s="46">
        <v>63752.3</v>
      </c>
    </row>
    <row r="263" spans="1:9" ht="38.25" thickBot="1">
      <c r="A263" s="4"/>
      <c r="B263" s="20" t="s">
        <v>517</v>
      </c>
      <c r="C263" s="47" t="s">
        <v>518</v>
      </c>
      <c r="D263" s="22"/>
      <c r="E263" s="22"/>
      <c r="F263" s="22"/>
      <c r="G263" s="23">
        <f>G264</f>
        <v>0</v>
      </c>
      <c r="H263" s="23">
        <v>0</v>
      </c>
      <c r="I263" s="23">
        <v>0</v>
      </c>
    </row>
    <row r="264" spans="1:9" ht="169.5" thickBot="1">
      <c r="A264" s="2"/>
      <c r="B264" s="25" t="s">
        <v>519</v>
      </c>
      <c r="C264" s="26" t="s">
        <v>520</v>
      </c>
      <c r="D264" s="26">
        <v>500</v>
      </c>
      <c r="E264" s="27" t="s">
        <v>21</v>
      </c>
      <c r="F264" s="27" t="s">
        <v>129</v>
      </c>
      <c r="G264" s="6">
        <f>'[1]НАЦИОНАЛЬНАЯ ЭКОНОМИКА 04'!CO21</f>
        <v>0</v>
      </c>
      <c r="H264" s="6">
        <v>0</v>
      </c>
      <c r="I264" s="6">
        <v>0</v>
      </c>
    </row>
    <row r="265" spans="1:9" ht="38.25" thickBot="1">
      <c r="A265" s="4"/>
      <c r="B265" s="20" t="s">
        <v>307</v>
      </c>
      <c r="C265" s="47" t="s">
        <v>308</v>
      </c>
      <c r="D265" s="22"/>
      <c r="E265" s="22"/>
      <c r="F265" s="22"/>
      <c r="G265" s="23">
        <f>+G266+G268+G267</f>
        <v>48875.4</v>
      </c>
      <c r="H265" s="23">
        <v>61973.3</v>
      </c>
      <c r="I265" s="23">
        <v>63052.3</v>
      </c>
    </row>
    <row r="266" spans="1:9" ht="113.25" thickBot="1">
      <c r="A266" s="2"/>
      <c r="B266" s="25" t="s">
        <v>309</v>
      </c>
      <c r="C266" s="26" t="s">
        <v>310</v>
      </c>
      <c r="D266" s="26">
        <v>200</v>
      </c>
      <c r="E266" s="27" t="s">
        <v>21</v>
      </c>
      <c r="F266" s="27" t="s">
        <v>129</v>
      </c>
      <c r="G266" s="6">
        <f>'[1]НАЦИОНАЛЬНАЯ ЭКОНОМИКА 04'!AT19</f>
        <v>14417</v>
      </c>
      <c r="H266" s="6">
        <v>19903</v>
      </c>
      <c r="I266" s="6">
        <v>20982</v>
      </c>
    </row>
    <row r="267" spans="1:9" ht="132" thickBot="1">
      <c r="A267" s="2"/>
      <c r="B267" s="25" t="s">
        <v>356</v>
      </c>
      <c r="C267" s="26" t="s">
        <v>311</v>
      </c>
      <c r="D267" s="26">
        <v>200</v>
      </c>
      <c r="E267" s="27" t="s">
        <v>21</v>
      </c>
      <c r="F267" s="27" t="s">
        <v>129</v>
      </c>
      <c r="G267" s="6">
        <f>'[1]НАЦИОНАЛЬНАЯ ЭКОНОМИКА 04'!FZ20-'[1]НАЦИОНАЛЬНАЯ ЭКОНОМИКА 04'!CO20</f>
        <v>34458.400000000001</v>
      </c>
      <c r="H267" s="6">
        <v>42070.3</v>
      </c>
      <c r="I267" s="6">
        <v>42070.3</v>
      </c>
    </row>
    <row r="268" spans="1:9" ht="113.25" thickBot="1">
      <c r="A268" s="2"/>
      <c r="B268" s="25" t="s">
        <v>521</v>
      </c>
      <c r="C268" s="26" t="s">
        <v>311</v>
      </c>
      <c r="D268" s="26">
        <v>500</v>
      </c>
      <c r="E268" s="27" t="s">
        <v>21</v>
      </c>
      <c r="F268" s="27" t="s">
        <v>129</v>
      </c>
      <c r="G268" s="6">
        <f>'[1]НАЦИОНАЛЬНАЯ ЭКОНОМИКА 04'!CO20</f>
        <v>0</v>
      </c>
      <c r="H268" s="6">
        <v>0</v>
      </c>
      <c r="I268" s="6">
        <v>0</v>
      </c>
    </row>
    <row r="269" spans="1:9" ht="38.25" thickBot="1">
      <c r="A269" s="4"/>
      <c r="B269" s="20" t="s">
        <v>312</v>
      </c>
      <c r="C269" s="47" t="s">
        <v>313</v>
      </c>
      <c r="D269" s="22"/>
      <c r="E269" s="22"/>
      <c r="F269" s="22"/>
      <c r="G269" s="23">
        <f>+G270+G271</f>
        <v>5000</v>
      </c>
      <c r="H269" s="23">
        <v>0</v>
      </c>
      <c r="I269" s="23">
        <v>0</v>
      </c>
    </row>
    <row r="270" spans="1:9" ht="113.25" thickBot="1">
      <c r="A270" s="2"/>
      <c r="B270" s="25" t="s">
        <v>522</v>
      </c>
      <c r="C270" s="26" t="s">
        <v>314</v>
      </c>
      <c r="D270" s="26">
        <v>200</v>
      </c>
      <c r="E270" s="27" t="s">
        <v>21</v>
      </c>
      <c r="F270" s="27" t="s">
        <v>129</v>
      </c>
      <c r="G270" s="6"/>
      <c r="H270" s="6"/>
      <c r="I270" s="6"/>
    </row>
    <row r="271" spans="1:9" ht="94.5" thickBot="1">
      <c r="A271" s="2"/>
      <c r="B271" s="25" t="s">
        <v>315</v>
      </c>
      <c r="C271" s="26" t="s">
        <v>314</v>
      </c>
      <c r="D271" s="26">
        <v>500</v>
      </c>
      <c r="E271" s="27" t="s">
        <v>21</v>
      </c>
      <c r="F271" s="27" t="s">
        <v>129</v>
      </c>
      <c r="G271" s="6">
        <f>'[1]НАЦИОНАЛЬНАЯ ЭКОНОМИКА 04'!CI19</f>
        <v>5000</v>
      </c>
      <c r="H271" s="6">
        <v>0</v>
      </c>
      <c r="I271" s="6">
        <v>0</v>
      </c>
    </row>
    <row r="272" spans="1:9" ht="38.25" thickBot="1">
      <c r="A272" s="4"/>
      <c r="B272" s="20" t="s">
        <v>523</v>
      </c>
      <c r="C272" s="47" t="s">
        <v>524</v>
      </c>
      <c r="D272" s="22"/>
      <c r="E272" s="22"/>
      <c r="F272" s="22"/>
      <c r="G272" s="23"/>
      <c r="H272" s="23"/>
      <c r="I272" s="23"/>
    </row>
    <row r="273" spans="1:9" ht="38.25" thickBot="1">
      <c r="A273" s="4"/>
      <c r="B273" s="20" t="s">
        <v>316</v>
      </c>
      <c r="C273" s="47" t="s">
        <v>317</v>
      </c>
      <c r="D273" s="22"/>
      <c r="E273" s="22"/>
      <c r="F273" s="22"/>
      <c r="G273" s="23">
        <f>+G274</f>
        <v>700</v>
      </c>
      <c r="H273" s="23">
        <v>700</v>
      </c>
      <c r="I273" s="23">
        <v>700</v>
      </c>
    </row>
    <row r="274" spans="1:9" ht="113.25" thickBot="1">
      <c r="A274" s="2"/>
      <c r="B274" s="29" t="s">
        <v>318</v>
      </c>
      <c r="C274" s="27" t="s">
        <v>319</v>
      </c>
      <c r="D274" s="27" t="s">
        <v>283</v>
      </c>
      <c r="E274" s="27" t="s">
        <v>21</v>
      </c>
      <c r="F274" s="27" t="s">
        <v>320</v>
      </c>
      <c r="G274" s="6">
        <f>'[1]НАЦИОНАЛЬНАЯ ЭКОНОМИКА 04'!FZ17</f>
        <v>700</v>
      </c>
      <c r="H274" s="6">
        <v>700</v>
      </c>
      <c r="I274" s="6">
        <v>700</v>
      </c>
    </row>
    <row r="275" spans="1:9" ht="57" thickBot="1">
      <c r="A275" s="4" t="s">
        <v>525</v>
      </c>
      <c r="B275" s="45" t="s">
        <v>526</v>
      </c>
      <c r="C275" s="21" t="s">
        <v>527</v>
      </c>
      <c r="D275" s="21"/>
      <c r="E275" s="28"/>
      <c r="F275" s="28"/>
      <c r="G275" s="46">
        <f>+G276+G277+G278</f>
        <v>0</v>
      </c>
      <c r="H275" s="46">
        <v>0</v>
      </c>
      <c r="I275" s="46">
        <v>0</v>
      </c>
    </row>
    <row r="276" spans="1:9" ht="38.25" thickBot="1">
      <c r="A276" s="4"/>
      <c r="B276" s="20" t="s">
        <v>528</v>
      </c>
      <c r="C276" s="47" t="s">
        <v>529</v>
      </c>
      <c r="D276" s="22"/>
      <c r="E276" s="22"/>
      <c r="F276" s="22"/>
      <c r="G276" s="23"/>
      <c r="H276" s="23"/>
      <c r="I276" s="23"/>
    </row>
    <row r="277" spans="1:9" ht="19.5" thickBot="1">
      <c r="A277" s="4"/>
      <c r="B277" s="20" t="s">
        <v>530</v>
      </c>
      <c r="C277" s="47" t="s">
        <v>531</v>
      </c>
      <c r="D277" s="22"/>
      <c r="E277" s="22"/>
      <c r="F277" s="22"/>
      <c r="G277" s="23"/>
      <c r="H277" s="23"/>
      <c r="I277" s="23"/>
    </row>
    <row r="278" spans="1:9" ht="38.25" thickBot="1">
      <c r="A278" s="4"/>
      <c r="B278" s="20" t="s">
        <v>532</v>
      </c>
      <c r="C278" s="47" t="s">
        <v>533</v>
      </c>
      <c r="D278" s="22"/>
      <c r="E278" s="22"/>
      <c r="F278" s="22"/>
      <c r="G278" s="23"/>
      <c r="H278" s="23"/>
      <c r="I278" s="23"/>
    </row>
    <row r="279" spans="1:9" ht="38.25" thickBot="1">
      <c r="A279" s="4" t="s">
        <v>321</v>
      </c>
      <c r="B279" s="45" t="s">
        <v>322</v>
      </c>
      <c r="C279" s="21" t="s">
        <v>323</v>
      </c>
      <c r="D279" s="21"/>
      <c r="E279" s="28"/>
      <c r="F279" s="28"/>
      <c r="G279" s="46">
        <f>+G280+G285+G287+G292+G293</f>
        <v>102785.35881999999</v>
      </c>
      <c r="H279" s="46">
        <v>12339.008478999998</v>
      </c>
      <c r="I279" s="46">
        <v>58466.168538000005</v>
      </c>
    </row>
    <row r="280" spans="1:9" ht="57" thickBot="1">
      <c r="A280" s="4"/>
      <c r="B280" s="20" t="s">
        <v>324</v>
      </c>
      <c r="C280" s="21" t="s">
        <v>325</v>
      </c>
      <c r="D280" s="22"/>
      <c r="E280" s="22"/>
      <c r="F280" s="22"/>
      <c r="G280" s="23">
        <f>G281+G282+G283+G284</f>
        <v>60949.4</v>
      </c>
      <c r="H280" s="23">
        <v>0</v>
      </c>
      <c r="I280" s="23">
        <v>45747.9</v>
      </c>
    </row>
    <row r="281" spans="1:9" ht="94.5" thickBot="1">
      <c r="A281" s="2"/>
      <c r="B281" s="29" t="s">
        <v>344</v>
      </c>
      <c r="C281" s="32" t="s">
        <v>325</v>
      </c>
      <c r="D281" s="30">
        <v>200</v>
      </c>
      <c r="E281" s="27" t="s">
        <v>320</v>
      </c>
      <c r="F281" s="27" t="s">
        <v>20</v>
      </c>
      <c r="G281" s="10"/>
      <c r="H281" s="10"/>
      <c r="I281" s="10">
        <v>5000</v>
      </c>
    </row>
    <row r="282" spans="1:9" ht="57" thickBot="1">
      <c r="A282" s="2"/>
      <c r="B282" s="29" t="s">
        <v>357</v>
      </c>
      <c r="C282" s="32" t="s">
        <v>358</v>
      </c>
      <c r="D282" s="30">
        <v>500</v>
      </c>
      <c r="E282" s="27" t="s">
        <v>320</v>
      </c>
      <c r="F282" s="27" t="s">
        <v>20</v>
      </c>
      <c r="G282" s="10">
        <f>'[1]КУЛЬТУРА 08'!FZ12</f>
        <v>0</v>
      </c>
      <c r="H282" s="10">
        <v>0</v>
      </c>
      <c r="I282" s="10">
        <v>40747.9</v>
      </c>
    </row>
    <row r="283" spans="1:9" ht="113.25" thickBot="1">
      <c r="A283" s="2"/>
      <c r="B283" s="29" t="s">
        <v>534</v>
      </c>
      <c r="C283" s="32" t="s">
        <v>535</v>
      </c>
      <c r="D283" s="30">
        <v>500</v>
      </c>
      <c r="E283" s="27" t="s">
        <v>320</v>
      </c>
      <c r="F283" s="27" t="s">
        <v>21</v>
      </c>
      <c r="G283" s="10">
        <f>'[1]КУЛЬТУРА 08'!FZ20</f>
        <v>38441.9</v>
      </c>
      <c r="H283" s="10">
        <v>0</v>
      </c>
      <c r="I283" s="10">
        <v>0</v>
      </c>
    </row>
    <row r="284" spans="1:9" ht="113.25" thickBot="1">
      <c r="A284" s="2"/>
      <c r="B284" s="29" t="s">
        <v>536</v>
      </c>
      <c r="C284" s="32" t="s">
        <v>537</v>
      </c>
      <c r="D284" s="30">
        <v>500</v>
      </c>
      <c r="E284" s="27" t="s">
        <v>320</v>
      </c>
      <c r="F284" s="27" t="s">
        <v>21</v>
      </c>
      <c r="G284" s="10">
        <f>'[1]КУЛЬТУРА 08'!FZ21</f>
        <v>22507.5</v>
      </c>
      <c r="H284" s="10"/>
      <c r="I284" s="10"/>
    </row>
    <row r="285" spans="1:9" ht="57" thickBot="1">
      <c r="A285" s="4"/>
      <c r="B285" s="20" t="s">
        <v>538</v>
      </c>
      <c r="C285" s="21" t="s">
        <v>539</v>
      </c>
      <c r="D285" s="22"/>
      <c r="E285" s="22"/>
      <c r="F285" s="22"/>
      <c r="G285" s="23">
        <f>+G286</f>
        <v>0</v>
      </c>
      <c r="H285" s="23">
        <v>0</v>
      </c>
      <c r="I285" s="23">
        <v>0</v>
      </c>
    </row>
    <row r="286" spans="1:9" ht="75.75" thickBot="1">
      <c r="A286" s="2"/>
      <c r="B286" s="29" t="s">
        <v>540</v>
      </c>
      <c r="C286" s="32" t="s">
        <v>541</v>
      </c>
      <c r="D286" s="30">
        <v>200</v>
      </c>
      <c r="E286" s="27" t="s">
        <v>320</v>
      </c>
      <c r="F286" s="27" t="s">
        <v>20</v>
      </c>
      <c r="G286" s="10"/>
      <c r="H286" s="10">
        <v>0</v>
      </c>
      <c r="I286" s="10">
        <v>0</v>
      </c>
    </row>
    <row r="287" spans="1:9" ht="38.25" thickBot="1">
      <c r="A287" s="4"/>
      <c r="B287" s="20" t="s">
        <v>326</v>
      </c>
      <c r="C287" s="21" t="s">
        <v>327</v>
      </c>
      <c r="D287" s="22"/>
      <c r="E287" s="22"/>
      <c r="F287" s="22"/>
      <c r="G287" s="23">
        <f>+G289+G290+G291+G288</f>
        <v>141.56102000000001</v>
      </c>
      <c r="H287" s="23">
        <v>141.56102000000001</v>
      </c>
      <c r="I287" s="23">
        <v>141.56102000000001</v>
      </c>
    </row>
    <row r="288" spans="1:9" ht="57" thickBot="1">
      <c r="A288" s="2"/>
      <c r="B288" s="29" t="s">
        <v>359</v>
      </c>
      <c r="C288" s="32" t="s">
        <v>360</v>
      </c>
      <c r="D288" s="30">
        <v>200</v>
      </c>
      <c r="E288" s="27" t="s">
        <v>320</v>
      </c>
      <c r="F288" s="27" t="s">
        <v>20</v>
      </c>
      <c r="G288" s="10">
        <f>'[1]КУЛЬТУРА 08'!FZ18</f>
        <v>141.56102000000001</v>
      </c>
      <c r="H288" s="10">
        <v>141.56102000000001</v>
      </c>
      <c r="I288" s="10">
        <v>141.56102000000001</v>
      </c>
    </row>
    <row r="289" spans="1:9" ht="113.25" thickBot="1">
      <c r="A289" s="2"/>
      <c r="B289" s="29" t="s">
        <v>542</v>
      </c>
      <c r="C289" s="32" t="s">
        <v>543</v>
      </c>
      <c r="D289" s="30">
        <v>200</v>
      </c>
      <c r="E289" s="27" t="s">
        <v>320</v>
      </c>
      <c r="F289" s="27" t="s">
        <v>20</v>
      </c>
      <c r="G289" s="10">
        <f>'[1]КУЛЬТУРА 08'!FZ16</f>
        <v>0</v>
      </c>
      <c r="H289" s="10">
        <v>0</v>
      </c>
      <c r="I289" s="10">
        <v>0</v>
      </c>
    </row>
    <row r="290" spans="1:9" ht="150.75" thickBot="1">
      <c r="A290" s="2"/>
      <c r="B290" s="29" t="s">
        <v>544</v>
      </c>
      <c r="C290" s="32" t="s">
        <v>543</v>
      </c>
      <c r="D290" s="30">
        <v>500</v>
      </c>
      <c r="E290" s="27" t="s">
        <v>320</v>
      </c>
      <c r="F290" s="27" t="s">
        <v>20</v>
      </c>
      <c r="G290" s="10">
        <f>'[1]КУЛЬТУРА 08'!FZ17</f>
        <v>0</v>
      </c>
      <c r="H290" s="10">
        <v>0</v>
      </c>
      <c r="I290" s="10">
        <v>0</v>
      </c>
    </row>
    <row r="291" spans="1:9" ht="113.25" thickBot="1">
      <c r="A291" s="2"/>
      <c r="B291" s="29" t="s">
        <v>545</v>
      </c>
      <c r="C291" s="32" t="s">
        <v>546</v>
      </c>
      <c r="D291" s="30">
        <v>200</v>
      </c>
      <c r="E291" s="27" t="s">
        <v>320</v>
      </c>
      <c r="F291" s="27" t="s">
        <v>20</v>
      </c>
      <c r="G291" s="10"/>
      <c r="H291" s="10"/>
      <c r="I291" s="10"/>
    </row>
    <row r="292" spans="1:9" ht="38.25" thickBot="1">
      <c r="A292" s="4"/>
      <c r="B292" s="20" t="s">
        <v>547</v>
      </c>
      <c r="C292" s="21" t="s">
        <v>548</v>
      </c>
      <c r="D292" s="22"/>
      <c r="E292" s="22"/>
      <c r="F292" s="22"/>
      <c r="G292" s="23"/>
      <c r="H292" s="23"/>
      <c r="I292" s="23"/>
    </row>
    <row r="293" spans="1:9" ht="38.25" thickBot="1">
      <c r="A293" s="4"/>
      <c r="B293" s="20" t="s">
        <v>328</v>
      </c>
      <c r="C293" s="21" t="s">
        <v>329</v>
      </c>
      <c r="D293" s="22"/>
      <c r="E293" s="22"/>
      <c r="F293" s="22"/>
      <c r="G293" s="23">
        <f>+G294+G295+G298+G296+G297</f>
        <v>41694.397799999999</v>
      </c>
      <c r="H293" s="23">
        <v>12197.447458999999</v>
      </c>
      <c r="I293" s="23">
        <v>12576.707518000001</v>
      </c>
    </row>
    <row r="294" spans="1:9" ht="150.75" thickBot="1">
      <c r="A294" s="2"/>
      <c r="B294" s="29" t="s">
        <v>330</v>
      </c>
      <c r="C294" s="30" t="s">
        <v>331</v>
      </c>
      <c r="D294" s="30">
        <v>100</v>
      </c>
      <c r="E294" s="27" t="s">
        <v>320</v>
      </c>
      <c r="F294" s="27" t="s">
        <v>20</v>
      </c>
      <c r="G294" s="10">
        <f>'[1]КУЛЬТУРА 08'!D14</f>
        <v>9752.2873999999993</v>
      </c>
      <c r="H294" s="10">
        <v>10093.547458999999</v>
      </c>
      <c r="I294" s="10">
        <v>10434.807518000001</v>
      </c>
    </row>
    <row r="295" spans="1:9" ht="113.25" thickBot="1">
      <c r="A295" s="2"/>
      <c r="B295" s="29" t="s">
        <v>332</v>
      </c>
      <c r="C295" s="30" t="s">
        <v>331</v>
      </c>
      <c r="D295" s="30">
        <v>200</v>
      </c>
      <c r="E295" s="27" t="s">
        <v>320</v>
      </c>
      <c r="F295" s="27" t="s">
        <v>20</v>
      </c>
      <c r="G295" s="10">
        <f>'[1]КУЛЬТУРА 08'!FZ14-'[1]КУЛЬТУРА 08'!D14-'[1]КУЛЬТУРА 08'!CX14</f>
        <v>515.79999999999927</v>
      </c>
      <c r="H295" s="10">
        <v>515.79999999999927</v>
      </c>
      <c r="I295" s="10">
        <v>553.79999999999927</v>
      </c>
    </row>
    <row r="296" spans="1:9" ht="94.5" thickBot="1">
      <c r="A296" s="2"/>
      <c r="B296" s="29" t="s">
        <v>549</v>
      </c>
      <c r="C296" s="30" t="s">
        <v>331</v>
      </c>
      <c r="D296" s="30">
        <v>500</v>
      </c>
      <c r="E296" s="27" t="s">
        <v>320</v>
      </c>
      <c r="F296" s="27" t="s">
        <v>20</v>
      </c>
      <c r="G296" s="10">
        <f>'[1]КУЛЬТУРА 08'!CJ7</f>
        <v>0</v>
      </c>
      <c r="H296" s="10">
        <v>0</v>
      </c>
      <c r="I296" s="10"/>
    </row>
    <row r="297" spans="1:9" ht="113.25" thickBot="1">
      <c r="A297" s="2"/>
      <c r="B297" s="29" t="s">
        <v>361</v>
      </c>
      <c r="C297" s="30" t="s">
        <v>331</v>
      </c>
      <c r="D297" s="30">
        <v>600</v>
      </c>
      <c r="E297" s="27" t="s">
        <v>320</v>
      </c>
      <c r="F297" s="27" t="s">
        <v>20</v>
      </c>
      <c r="G297" s="10">
        <f>'[1]КУЛЬТУРА 08'!FZ9</f>
        <v>31426.310399999998</v>
      </c>
      <c r="H297" s="10">
        <v>1588.1</v>
      </c>
      <c r="I297" s="10">
        <v>1588.1</v>
      </c>
    </row>
    <row r="298" spans="1:9" ht="94.5" thickBot="1">
      <c r="A298" s="2"/>
      <c r="B298" s="29" t="s">
        <v>550</v>
      </c>
      <c r="C298" s="30" t="s">
        <v>331</v>
      </c>
      <c r="D298" s="30">
        <v>800</v>
      </c>
      <c r="E298" s="27" t="s">
        <v>320</v>
      </c>
      <c r="F298" s="27" t="s">
        <v>20</v>
      </c>
      <c r="G298" s="10">
        <f>'[1]КУЛЬТУРА 08'!CX14</f>
        <v>0</v>
      </c>
      <c r="H298" s="10">
        <v>0</v>
      </c>
      <c r="I298" s="10">
        <v>0</v>
      </c>
    </row>
  </sheetData>
  <mergeCells count="8">
    <mergeCell ref="G1:I1"/>
    <mergeCell ref="A3:G3"/>
    <mergeCell ref="A8:A9"/>
    <mergeCell ref="B8:B9"/>
    <mergeCell ref="C8:C9"/>
    <mergeCell ref="D8:D9"/>
    <mergeCell ref="E8:E9"/>
    <mergeCell ref="F8:F9"/>
  </mergeCells>
  <pageMargins left="0.70866141732283472" right="0.51181102362204722" top="0.74803149606299213" bottom="0.74803149606299213" header="0.31496062992125984" footer="0.31496062992125984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2021-12-27T08:15:21Z</dcterms:modified>
</cp:coreProperties>
</file>