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externalReferences>
    <externalReference r:id="rId2"/>
  </externalReferences>
  <definedNames>
    <definedName name="_xlnm._FilterDatabase" localSheetId="0" hidden="1">Лист1!$A$12:$J$281</definedName>
    <definedName name="_xlnm.Print_Area" localSheetId="0">Лист1!$A$1:$I$267</definedName>
  </definedNames>
  <calcPr calcId="152511"/>
</workbook>
</file>

<file path=xl/calcChain.xml><?xml version="1.0" encoding="utf-8"?>
<calcChain xmlns="http://schemas.openxmlformats.org/spreadsheetml/2006/main">
  <c r="G281" i="1" l="1"/>
  <c r="G280" i="1"/>
  <c r="J280" i="1" s="1"/>
  <c r="G279" i="1"/>
  <c r="G278" i="1"/>
  <c r="G274" i="1"/>
  <c r="G273" i="1"/>
  <c r="G272" i="1"/>
  <c r="G271" i="1"/>
  <c r="G270" i="1"/>
  <c r="G263" i="1"/>
  <c r="J263" i="1" s="1"/>
  <c r="G262" i="1"/>
  <c r="G261" i="1"/>
  <c r="G259" i="1"/>
  <c r="G257" i="1"/>
  <c r="J257" i="1" s="1"/>
  <c r="G256" i="1"/>
  <c r="G255" i="1"/>
  <c r="G254" i="1" s="1"/>
  <c r="G253" i="1"/>
  <c r="G241" i="1"/>
  <c r="G239" i="1"/>
  <c r="G238" i="1"/>
  <c r="J238" i="1" s="1"/>
  <c r="G237" i="1"/>
  <c r="G236" i="1"/>
  <c r="J236" i="1" s="1"/>
  <c r="G235" i="1"/>
  <c r="G234" i="1"/>
  <c r="J234" i="1" s="1"/>
  <c r="G233" i="1"/>
  <c r="G232" i="1"/>
  <c r="G230" i="1"/>
  <c r="G229" i="1" s="1"/>
  <c r="J229" i="1" s="1"/>
  <c r="G224" i="1"/>
  <c r="G223" i="1"/>
  <c r="G221" i="1" s="1"/>
  <c r="G219" i="1"/>
  <c r="G218" i="1"/>
  <c r="G216" i="1"/>
  <c r="G214" i="1"/>
  <c r="J214" i="1" s="1"/>
  <c r="G213" i="1"/>
  <c r="G212" i="1"/>
  <c r="J212" i="1" s="1"/>
  <c r="G211" i="1"/>
  <c r="G210" i="1"/>
  <c r="G207" i="1"/>
  <c r="G206" i="1"/>
  <c r="G205" i="1"/>
  <c r="G204" i="1" s="1"/>
  <c r="G202" i="1"/>
  <c r="G201" i="1" s="1"/>
  <c r="J201" i="1" s="1"/>
  <c r="G198" i="1"/>
  <c r="G197" i="1"/>
  <c r="G196" i="1"/>
  <c r="G193" i="1"/>
  <c r="G188" i="1"/>
  <c r="J188" i="1" s="1"/>
  <c r="G187" i="1"/>
  <c r="G186" i="1"/>
  <c r="G183" i="1"/>
  <c r="G182" i="1"/>
  <c r="G179" i="1"/>
  <c r="G178" i="1"/>
  <c r="G176" i="1"/>
  <c r="G175" i="1"/>
  <c r="J175" i="1" s="1"/>
  <c r="G174" i="1"/>
  <c r="G173" i="1"/>
  <c r="G172" i="1"/>
  <c r="G171" i="1"/>
  <c r="G170" i="1" s="1"/>
  <c r="G167" i="1"/>
  <c r="G166" i="1"/>
  <c r="G165" i="1" s="1"/>
  <c r="J165" i="1" s="1"/>
  <c r="G162" i="1"/>
  <c r="G159" i="1"/>
  <c r="G156" i="1"/>
  <c r="G153" i="1"/>
  <c r="G151" i="1"/>
  <c r="G146" i="1"/>
  <c r="J146" i="1" s="1"/>
  <c r="G145" i="1"/>
  <c r="G144" i="1"/>
  <c r="G143" i="1"/>
  <c r="G142" i="1"/>
  <c r="G141" i="1" s="1"/>
  <c r="G140" i="1"/>
  <c r="J140" i="1" s="1"/>
  <c r="G139" i="1"/>
  <c r="G138" i="1"/>
  <c r="G136" i="1"/>
  <c r="J136" i="1" s="1"/>
  <c r="G135" i="1"/>
  <c r="G134" i="1"/>
  <c r="G131" i="1"/>
  <c r="G130" i="1"/>
  <c r="G129" i="1"/>
  <c r="G128" i="1"/>
  <c r="G124" i="1"/>
  <c r="G123" i="1" s="1"/>
  <c r="G122" i="1"/>
  <c r="G121" i="1"/>
  <c r="J121" i="1" s="1"/>
  <c r="G120" i="1"/>
  <c r="G119" i="1"/>
  <c r="J119" i="1" s="1"/>
  <c r="G118" i="1"/>
  <c r="G117" i="1"/>
  <c r="G116" i="1"/>
  <c r="G115" i="1"/>
  <c r="G108" i="1"/>
  <c r="G107" i="1"/>
  <c r="G106" i="1"/>
  <c r="G105" i="1"/>
  <c r="G104" i="1"/>
  <c r="G103" i="1"/>
  <c r="J103" i="1" s="1"/>
  <c r="G101" i="1"/>
  <c r="G100" i="1"/>
  <c r="J100" i="1" s="1"/>
  <c r="G99" i="1"/>
  <c r="G98" i="1"/>
  <c r="J98" i="1" s="1"/>
  <c r="G97" i="1"/>
  <c r="G96" i="1"/>
  <c r="J96" i="1" s="1"/>
  <c r="G95" i="1"/>
  <c r="G94" i="1"/>
  <c r="J94" i="1" s="1"/>
  <c r="G93" i="1"/>
  <c r="G92" i="1"/>
  <c r="J92" i="1" s="1"/>
  <c r="G91" i="1"/>
  <c r="G90" i="1"/>
  <c r="G89" i="1"/>
  <c r="G88" i="1"/>
  <c r="G87" i="1"/>
  <c r="G86" i="1"/>
  <c r="J86" i="1" s="1"/>
  <c r="G85" i="1"/>
  <c r="G84" i="1"/>
  <c r="J84" i="1" s="1"/>
  <c r="G83" i="1"/>
  <c r="G82" i="1"/>
  <c r="G80" i="1"/>
  <c r="J80" i="1" s="1"/>
  <c r="G79" i="1"/>
  <c r="G78" i="1"/>
  <c r="J78" i="1" s="1"/>
  <c r="G77" i="1"/>
  <c r="G76" i="1"/>
  <c r="J76" i="1" s="1"/>
  <c r="G75" i="1"/>
  <c r="G74" i="1"/>
  <c r="J74" i="1" s="1"/>
  <c r="G73" i="1"/>
  <c r="G72" i="1"/>
  <c r="G70" i="1"/>
  <c r="J70" i="1" s="1"/>
  <c r="G69" i="1"/>
  <c r="G68" i="1"/>
  <c r="J68" i="1" s="1"/>
  <c r="G67" i="1"/>
  <c r="G66" i="1"/>
  <c r="J66" i="1" s="1"/>
  <c r="G65" i="1"/>
  <c r="G64" i="1"/>
  <c r="J64" i="1" s="1"/>
  <c r="G63" i="1"/>
  <c r="G62" i="1"/>
  <c r="G61" i="1"/>
  <c r="G60" i="1"/>
  <c r="G59" i="1" s="1"/>
  <c r="J59" i="1" s="1"/>
  <c r="G56" i="1"/>
  <c r="G55" i="1" s="1"/>
  <c r="G53" i="1"/>
  <c r="G52" i="1"/>
  <c r="G51" i="1"/>
  <c r="G50" i="1"/>
  <c r="G49" i="1"/>
  <c r="G47" i="1"/>
  <c r="G46" i="1"/>
  <c r="G45" i="1"/>
  <c r="G44" i="1"/>
  <c r="G43" i="1"/>
  <c r="G42" i="1"/>
  <c r="G41" i="1"/>
  <c r="G40" i="1"/>
  <c r="G39" i="1" s="1"/>
  <c r="G38" i="1"/>
  <c r="J38" i="1" s="1"/>
  <c r="G37" i="1"/>
  <c r="G36" i="1"/>
  <c r="G35" i="1"/>
  <c r="G34" i="1"/>
  <c r="G33" i="1" s="1"/>
  <c r="G32" i="1"/>
  <c r="G31" i="1" s="1"/>
  <c r="G29" i="1"/>
  <c r="G28" i="1"/>
  <c r="G27" i="1"/>
  <c r="J27" i="1" s="1"/>
  <c r="G26" i="1"/>
  <c r="G25" i="1"/>
  <c r="J25" i="1" s="1"/>
  <c r="G24" i="1"/>
  <c r="G23" i="1"/>
  <c r="G22" i="1"/>
  <c r="G21" i="1"/>
  <c r="J21" i="1" s="1"/>
  <c r="G17" i="1"/>
  <c r="G16" i="1"/>
  <c r="G15" i="1"/>
  <c r="J281" i="1"/>
  <c r="J279" i="1"/>
  <c r="J276" i="1"/>
  <c r="J275" i="1"/>
  <c r="J274" i="1"/>
  <c r="J273" i="1"/>
  <c r="J272" i="1"/>
  <c r="J271" i="1"/>
  <c r="J270" i="1"/>
  <c r="J268" i="1"/>
  <c r="J266" i="1"/>
  <c r="J265" i="1"/>
  <c r="J264" i="1"/>
  <c r="J262" i="1"/>
  <c r="J260" i="1"/>
  <c r="J259" i="1"/>
  <c r="J258" i="1"/>
  <c r="J256" i="1"/>
  <c r="J249" i="1"/>
  <c r="J248" i="1"/>
  <c r="J247" i="1"/>
  <c r="J246" i="1"/>
  <c r="J245" i="1"/>
  <c r="J244" i="1"/>
  <c r="J243" i="1"/>
  <c r="J242" i="1"/>
  <c r="J241" i="1"/>
  <c r="J240" i="1"/>
  <c r="J239" i="1"/>
  <c r="J237" i="1"/>
  <c r="J235" i="1"/>
  <c r="J233" i="1"/>
  <c r="J230" i="1"/>
  <c r="J228" i="1"/>
  <c r="J227" i="1"/>
  <c r="J226" i="1"/>
  <c r="J224" i="1"/>
  <c r="J222" i="1"/>
  <c r="J219" i="1"/>
  <c r="J213" i="1"/>
  <c r="J211" i="1"/>
  <c r="J208" i="1"/>
  <c r="J207" i="1"/>
  <c r="J206" i="1"/>
  <c r="J205" i="1"/>
  <c r="J203" i="1"/>
  <c r="J202" i="1"/>
  <c r="J200" i="1"/>
  <c r="J199" i="1"/>
  <c r="J198" i="1"/>
  <c r="J197" i="1"/>
  <c r="J194" i="1"/>
  <c r="J191" i="1"/>
  <c r="J187" i="1"/>
  <c r="J183" i="1"/>
  <c r="J179" i="1"/>
  <c r="J177" i="1"/>
  <c r="J176" i="1"/>
  <c r="J174" i="1"/>
  <c r="J172" i="1"/>
  <c r="J168" i="1"/>
  <c r="J167" i="1"/>
  <c r="J166" i="1"/>
  <c r="J164" i="1"/>
  <c r="J163" i="1"/>
  <c r="J161" i="1"/>
  <c r="J160" i="1"/>
  <c r="J159" i="1"/>
  <c r="J158" i="1"/>
  <c r="J157" i="1"/>
  <c r="J155" i="1"/>
  <c r="J154" i="1"/>
  <c r="J153" i="1"/>
  <c r="J152" i="1"/>
  <c r="J147" i="1"/>
  <c r="J143" i="1"/>
  <c r="J139" i="1"/>
  <c r="J135" i="1"/>
  <c r="J131" i="1"/>
  <c r="J130" i="1"/>
  <c r="J129" i="1"/>
  <c r="J127" i="1"/>
  <c r="J126" i="1"/>
  <c r="J125" i="1"/>
  <c r="J124" i="1"/>
  <c r="J122" i="1"/>
  <c r="J120" i="1"/>
  <c r="J118" i="1"/>
  <c r="J116" i="1"/>
  <c r="J112" i="1"/>
  <c r="J111" i="1"/>
  <c r="J110" i="1"/>
  <c r="J109" i="1"/>
  <c r="J101" i="1"/>
  <c r="J99" i="1"/>
  <c r="J97" i="1"/>
  <c r="J95" i="1"/>
  <c r="J93" i="1"/>
  <c r="J91" i="1"/>
  <c r="J85" i="1"/>
  <c r="J83" i="1"/>
  <c r="J79" i="1"/>
  <c r="J77" i="1"/>
  <c r="J75" i="1"/>
  <c r="J73" i="1"/>
  <c r="J69" i="1"/>
  <c r="J67" i="1"/>
  <c r="J65" i="1"/>
  <c r="J63" i="1"/>
  <c r="J61" i="1"/>
  <c r="J56" i="1"/>
  <c r="J54" i="1"/>
  <c r="J53" i="1"/>
  <c r="J52" i="1"/>
  <c r="J51" i="1"/>
  <c r="J50" i="1"/>
  <c r="J48" i="1"/>
  <c r="J47" i="1"/>
  <c r="J46" i="1"/>
  <c r="J45" i="1"/>
  <c r="J44" i="1"/>
  <c r="J43" i="1"/>
  <c r="J42" i="1"/>
  <c r="J41" i="1"/>
  <c r="J40" i="1"/>
  <c r="J37" i="1"/>
  <c r="J36" i="1"/>
  <c r="J35" i="1"/>
  <c r="J32" i="1"/>
  <c r="J30" i="1"/>
  <c r="J28" i="1"/>
  <c r="J26" i="1"/>
  <c r="J24" i="1"/>
  <c r="J22" i="1"/>
  <c r="J18" i="1"/>
  <c r="J17" i="1"/>
  <c r="J16" i="1"/>
  <c r="J15" i="1"/>
  <c r="G20" i="1" l="1"/>
  <c r="G19" i="1" s="1"/>
  <c r="G14" i="1" s="1"/>
  <c r="G81" i="1"/>
  <c r="J81" i="1" s="1"/>
  <c r="J82" i="1"/>
  <c r="G133" i="1"/>
  <c r="J134" i="1"/>
  <c r="G150" i="1"/>
  <c r="G149" i="1" s="1"/>
  <c r="G148" i="1" s="1"/>
  <c r="J151" i="1"/>
  <c r="G185" i="1"/>
  <c r="G184" i="1" s="1"/>
  <c r="J186" i="1"/>
  <c r="G192" i="1"/>
  <c r="J193" i="1"/>
  <c r="G217" i="1"/>
  <c r="J217" i="1" s="1"/>
  <c r="J218" i="1"/>
  <c r="G277" i="1"/>
  <c r="G267" i="1" s="1"/>
  <c r="J278" i="1"/>
  <c r="J23" i="1"/>
  <c r="J60" i="1"/>
  <c r="J255" i="1"/>
  <c r="G58" i="1"/>
  <c r="G71" i="1"/>
  <c r="G114" i="1"/>
  <c r="G113" i="1" s="1"/>
  <c r="J117" i="1"/>
  <c r="G137" i="1"/>
  <c r="J137" i="1" s="1"/>
  <c r="J138" i="1"/>
  <c r="G181" i="1"/>
  <c r="G180" i="1" s="1"/>
  <c r="G169" i="1" s="1"/>
  <c r="J182" i="1"/>
  <c r="G195" i="1"/>
  <c r="G215" i="1"/>
  <c r="J215" i="1" s="1"/>
  <c r="J216" i="1"/>
  <c r="G225" i="1"/>
  <c r="G231" i="1"/>
  <c r="J231" i="1" s="1"/>
  <c r="J232" i="1"/>
  <c r="G252" i="1"/>
  <c r="G251" i="1" s="1"/>
  <c r="G250" i="1" s="1"/>
  <c r="J253" i="1"/>
  <c r="J20" i="1"/>
  <c r="J39" i="1"/>
  <c r="J49" i="1"/>
  <c r="J55" i="1"/>
  <c r="J62" i="1"/>
  <c r="J128" i="1"/>
  <c r="J144" i="1"/>
  <c r="J156" i="1"/>
  <c r="J162" i="1"/>
  <c r="J173" i="1"/>
  <c r="J178" i="1"/>
  <c r="J196" i="1"/>
  <c r="J204" i="1"/>
  <c r="J223" i="1"/>
  <c r="J254" i="1"/>
  <c r="J261" i="1"/>
  <c r="J31" i="1"/>
  <c r="J181" i="1" l="1"/>
  <c r="J225" i="1"/>
  <c r="G220" i="1"/>
  <c r="J277" i="1"/>
  <c r="G209" i="1"/>
  <c r="J209" i="1" s="1"/>
  <c r="G190" i="1"/>
  <c r="J192" i="1"/>
  <c r="G132" i="1"/>
  <c r="J132" i="1" s="1"/>
  <c r="J133" i="1"/>
  <c r="J195" i="1"/>
  <c r="J210" i="1"/>
  <c r="J150" i="1"/>
  <c r="J142" i="1"/>
  <c r="J141" i="1"/>
  <c r="J267" i="1"/>
  <c r="J123" i="1"/>
  <c r="J180" i="1"/>
  <c r="J252" i="1"/>
  <c r="J185" i="1"/>
  <c r="J184" i="1"/>
  <c r="J171" i="1"/>
  <c r="J170" i="1"/>
  <c r="J72" i="1"/>
  <c r="J71" i="1"/>
  <c r="J58" i="1"/>
  <c r="J169" i="1"/>
  <c r="J114" i="1"/>
  <c r="J221" i="1"/>
  <c r="J220" i="1"/>
  <c r="J34" i="1"/>
  <c r="J33" i="1"/>
  <c r="G189" i="1" l="1"/>
  <c r="J189" i="1" s="1"/>
  <c r="J190" i="1"/>
  <c r="G57" i="1"/>
  <c r="G13" i="1" s="1"/>
  <c r="J149" i="1"/>
  <c r="J148" i="1"/>
  <c r="J251" i="1"/>
  <c r="J250" i="1"/>
  <c r="J19" i="1"/>
  <c r="J113" i="1"/>
  <c r="J57" i="1" l="1"/>
  <c r="J14" i="1"/>
  <c r="J13" i="1" l="1"/>
  <c r="G7" i="1"/>
</calcChain>
</file>

<file path=xl/sharedStrings.xml><?xml version="1.0" encoding="utf-8"?>
<sst xmlns="http://schemas.openxmlformats.org/spreadsheetml/2006/main" count="846" uniqueCount="527">
  <si>
    <t>(тыс.рублей)</t>
  </si>
  <si>
    <t>№ п/п</t>
  </si>
  <si>
    <t>Наименование</t>
  </si>
  <si>
    <t>ЦСР</t>
  </si>
  <si>
    <t>ВР</t>
  </si>
  <si>
    <t>РЗ</t>
  </si>
  <si>
    <t>ПР</t>
  </si>
  <si>
    <t xml:space="preserve">Сумма </t>
  </si>
  <si>
    <t>2021 год</t>
  </si>
  <si>
    <t>2022 год</t>
  </si>
  <si>
    <t>ВСЕГО</t>
  </si>
  <si>
    <t>Муниципальная программа "Муниципальное управление на 2019-2024 гг."</t>
  </si>
  <si>
    <t>01 0 00 00000</t>
  </si>
  <si>
    <t>1.1.</t>
  </si>
  <si>
    <t xml:space="preserve">Подпрограмма "Развитие кадрового потенциала муниципальной службы администрации района" </t>
  </si>
  <si>
    <t>01 1 00 00000</t>
  </si>
  <si>
    <t>Основное мероприятие «Повышение квалификации и профессиональная переподготовка муниципальных служащих»</t>
  </si>
  <si>
    <t>01 1 01 00000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</si>
  <si>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 "Совершенствование деятельности администрации района"  программы "Муниципальное управление на 2019-2024 гг." (Закупка товаров, работ и услуг для государственных (муниципальных) нужд)</t>
  </si>
  <si>
    <t>01 1 01 80540</t>
  </si>
  <si>
    <t>07</t>
  </si>
  <si>
    <t>05</t>
  </si>
  <si>
    <t>Основное мероприятие «Организационно-правовое обеспечение деятельности администрации района»</t>
  </si>
  <si>
    <t>01 1 02 00000</t>
  </si>
  <si>
    <t>1.2.</t>
  </si>
  <si>
    <t xml:space="preserve">Подпрограмма "Обеспечение выполнения переданных государственных полномочий и полномочий от городского и сельских поселений" </t>
  </si>
  <si>
    <t>01 2 00 00000</t>
  </si>
  <si>
    <t>Основное мероприятие «Исполнение переданных государственных полномочий и полномочий от городского и сельских поселений»</t>
  </si>
  <si>
    <t>01 2 01 00000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</si>
  <si>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</si>
  <si>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01 2 01 80010</t>
  </si>
  <si>
    <t>01</t>
  </si>
  <si>
    <t>04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</si>
  <si>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(Закупка товаров, работ и услуг для государственных (муниципальных) нужд)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</si>
  <si>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</si>
  <si>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01 2 01 78470</t>
  </si>
  <si>
    <t>13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</si>
  <si>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(Закупка товаров, работ и услуг для государственных (муниципальных) нужд)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</si>
  <si>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</si>
  <si>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01 2 01 78390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</si>
  <si>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(Закупка товаров, работ и услуг для государственных (муниципальных) нужд)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</si>
  <si>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</si>
  <si>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</si>
  <si>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(Закупка товаров, работ и услуг для государственных (муниципальных) нужд)</t>
  </si>
  <si>
    <t>Основное мероприятие «Обеспечение сохранности и ремонт военно-мемориальных объектов муниципальных образований»</t>
  </si>
  <si>
    <t>01 2 02 00000</t>
  </si>
  <si>
    <t>Основное мероприятие «Проведение мониторинга и оценка эффективности развития муниципальных образований»</t>
  </si>
  <si>
    <t>01 2 03 00000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</si>
  <si>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на 2019-2024 гг." (Межбюджетные трансферты)</t>
  </si>
  <si>
    <t>01 2 03 80650</t>
  </si>
  <si>
    <t>14</t>
  </si>
  <si>
    <t>03</t>
  </si>
  <si>
    <t>1.3.</t>
  </si>
  <si>
    <t xml:space="preserve">Подпрограмма "Обеспечение реализации муниципальной программы" </t>
  </si>
  <si>
    <t>01 3 00 00000</t>
  </si>
  <si>
    <t>Основное мероприятие «Обеспечение финансовой деятельности администрации Хохольского муниципального района Воронежской области»</t>
  </si>
  <si>
    <t>01 3 01 00000</t>
  </si>
  <si>
    <t>01 3 01 80010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</si>
  <si>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(Иные бюджетные ассигнования)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</si>
  <si>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</si>
  <si>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01 3 01 80020</t>
  </si>
  <si>
    <t>02</t>
  </si>
  <si>
    <t>Основное мероприятие «Обеспечение финансовой деятельности Совета народных депутатов Хохольского муниципального района Воронежской области»</t>
  </si>
  <si>
    <t>01 3 02 00000</t>
  </si>
  <si>
    <t>01 3 02 80010</t>
  </si>
  <si>
    <t>100</t>
  </si>
  <si>
    <t>Основное мероприятие «Иные расходные обязательства в обеспечении финансовой деятельности подведомственных учреждений»</t>
  </si>
  <si>
    <t>01 3 03 00000</t>
  </si>
  <si>
    <t>Резервный фонд администрации Хохольского муниципального района  в рамках подпрограммы "Обеспечение реализации муниципальной программы" программы "Муниципальное управление на 2019-2024 гг." (Иные бюджетные ассигнования)</t>
  </si>
  <si>
    <t>01 3 03 80030</t>
  </si>
  <si>
    <t>11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</si>
  <si>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</si>
  <si>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01 3 03 80590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</si>
  <si>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программы"программы "Муниципальное управление на 2019-2024 гг."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</si>
  <si>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на 2019-2024 гг."(Иные бюджетные ассигнования)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</si>
  <si>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на 2019-2024 гг." (Закупка товаров, работ и услуг для государственных (муниципальных) нужд)</t>
  </si>
  <si>
    <t>01 3 03 80540</t>
  </si>
  <si>
    <t>200</t>
  </si>
  <si>
    <t>Оказание материальной помощи малообеспеченным слоям граждан, попавших в трудную жизненную ситуацию, в рамках подпрограммы "Обеспечение реализации муниципальной программы" программы "Муниципальное управление на 2019-2024 гг." (Социальное обеспечение и иные выплаты населению)</t>
  </si>
  <si>
    <t>01 3 03 80160</t>
  </si>
  <si>
    <t>Основное мероприятие «Поддержка некоммерческих общественных организаций и ТОСов»</t>
  </si>
  <si>
    <t>01 3 04 00000</t>
  </si>
  <si>
    <t>Поддержка социально ориентированных некоммерческих организаций в рамках подпрограммы "Обеспечение реализации муниципальной программы" программы "Муниципальное управление на 2019-2024 гг."  (Предоставление субсидий бюджетным, автономным учреждениям и иным некоммерческим организациям)</t>
  </si>
  <si>
    <t>01 3 04 80170</t>
  </si>
  <si>
    <t>06</t>
  </si>
  <si>
    <t>Основное мероприятие «Подготовка и проведение выборов Совета народных депутатов Хохольского муниципального района Воронежской области»</t>
  </si>
  <si>
    <t>01 3 05 00000</t>
  </si>
  <si>
    <t>Подготовка и проведение выборов Совета народных депутатов Хохольского муниципального района Воронежской области в рамках подпрограммы "Обеспечение реализации муниципальной программы" программы "Муниципальное управление на 2019-2024 гг."  (Закупка товаров, работ и услуг для государственных (муниципальных) нужд)</t>
  </si>
  <si>
    <t>01 3 05 80400</t>
  </si>
  <si>
    <t>Основное мероприятие «Формирование общего и запасного списка кандидатов в присяжные заседатели Хохольского районного суда на период с 01.06.2018 г. по 01.06.22 г.»</t>
  </si>
  <si>
    <t>01 3 06 00000</t>
  </si>
  <si>
    <t>Формирование общего и запасного списка кандидатов в присяжные заседатели Хохольского районного суда на период с 01.06.2018 г. по 01.06.22 г в рамках подпрограммы "Обеспечение реализации муниципальной программы" программы "Муниципальное управление на 2019-2024 гг."  (Закупка товаров, работ и услуг для государственных (муниципальных) нужд)</t>
  </si>
  <si>
    <t>01 3 0 6 51200</t>
  </si>
  <si>
    <t>Основное мероприятие «Субсидии на подготовку и проведение празднования памятных дат муниципальных образований »</t>
  </si>
  <si>
    <t>01 3 07 00000</t>
  </si>
  <si>
    <t>Субсидии на подготовку и проведение празднования памятных дат муниципальных образований  в рамках подпрограммы "Обеспечение реализации муниципальной программы" программы "Муниципальное управление на 2019-2024 гг." (Межбюджетные трансферты)</t>
  </si>
  <si>
    <t>01 3 07 78380</t>
  </si>
  <si>
    <t>2.</t>
  </si>
  <si>
    <t>Муниципальная программа "Развитие образования, молодежной политики и спорта в Хохольском муниципальном районе на 2019-2024 годы"</t>
  </si>
  <si>
    <t>02 0 00 00000</t>
  </si>
  <si>
    <t>2.1.</t>
  </si>
  <si>
    <t>Подпрограмма "Социализация детей-сирот и детей, нуждающихся в особой защите органов местного самоуправления"</t>
  </si>
  <si>
    <t>02 1 00 00000</t>
  </si>
  <si>
    <t>Основное мероприятие «Обеспечение выполнения переданных полномочий по организации и осуществлению деятельности по опеке и попечительству»</t>
  </si>
  <si>
    <t>02 1 01 00000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</si>
  <si>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</si>
  <si>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02 1 01 78390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</si>
  <si>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 на 2019-2024 годы"(Закупка товаров, работ и услуг для государственных (муниципальных) нужд)</t>
  </si>
  <si>
    <t>Основное мероприятие «Выплаты, связанные с охраной семьи и детства»</t>
  </si>
  <si>
    <t>02 1 02 00000</t>
  </si>
  <si>
    <t>Выплата единовременного пособия при всех формах устройства детей, лишенных родительского попечения, в семью 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 (Социальное обеспечение и иные выплаты населению)</t>
  </si>
  <si>
    <t>02 1 02 52600</t>
  </si>
  <si>
    <t>Субвенции на обеспечение выплат патронатной семье на содержание подопечных детей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</si>
  <si>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02 1 02 78160</t>
  </si>
  <si>
    <t>Субвенции на обеспечение выплаты вознаграждения патронатному воспитателю в рамках подпрограммы «Социализация детей-сирот и детей, нуждающихся в особой защите государства» 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</si>
  <si>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02 1 02 78170</t>
  </si>
  <si>
    <t>Субвенции на обеспечение выплат приемной семье на содержание подопечных детей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</si>
  <si>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02 1 02 78180</t>
  </si>
  <si>
    <t>Субвенции на обеспечение выплаты вознаграждения, причитающегося приемному родителю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</si>
  <si>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02 1 02 78190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</si>
  <si>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родитетей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</si>
  <si>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02 1 02 78540</t>
  </si>
  <si>
    <t>Субвенции на обеспечение единовременной выплаты при передаче ребенка на воспитание в семью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</si>
  <si>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02 1 02 78210</t>
  </si>
  <si>
    <t>Субвенции на обеспечение единовременной выплаты при устройстве в семью ребенка-инвалида или ребенка, достигшего возраста 10 лет, а также при передаче на воспитание в семью братьев (сестер)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</si>
  <si>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02 1 02 78220</t>
  </si>
  <si>
    <t>2.2.</t>
  </si>
  <si>
    <t>Подпрограмма  "Развитие дошкольного и общего образования"</t>
  </si>
  <si>
    <t>02 2 00 00000</t>
  </si>
  <si>
    <t>Основное мероприятие «Развитие дошкольного образования»</t>
  </si>
  <si>
    <t>02 2 01 00000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</si>
  <si>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</si>
  <si>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02 2 01 80590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</si>
  <si>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</si>
  <si>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(Межбюджетные трансферты)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</si>
  <si>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</si>
  <si>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(Иные бюджетные ассигнования)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</si>
  <si>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образования, молодежной политики и спорта в Хохольском муниципальном районе на 2019-2024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</si>
  <si>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02 2 01 78290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</si>
  <si>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</si>
  <si>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(Предоставление субсидий бюджетным, автономным учреждениям и иным некоммерческим организациям)</t>
  </si>
  <si>
    <t>Основное мероприятие «Развитие общего образования»</t>
  </si>
  <si>
    <t>02 2 02 00000</t>
  </si>
  <si>
    <t>02 2 02 80590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</si>
  <si>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</si>
  <si>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02 2 02 78120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</si>
  <si>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</si>
  <si>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</si>
  <si>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</si>
  <si>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02 2 02 78290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</si>
  <si>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</si>
  <si>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(Предоставление субсидий бюджетным, автономным учреждениям и иным некоммерческим организациям)</t>
  </si>
  <si>
    <t>Субвенции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</si>
  <si>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02 2 02 78150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</si>
  <si>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</si>
  <si>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02 2 02 78130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</si>
  <si>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</si>
  <si>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Субсидии на материально-техническое оснащение муниципальных общеобразовательных организаций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</si>
  <si>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02 2 02 78940</t>
  </si>
  <si>
    <t>Обновление материально-технической базы для формирования у обучающихся современных технологических навыков (Региональный проект "Современная школа")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</si>
  <si>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02 2 E1 51690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</si>
  <si>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 (Региональный проект "Цифровая образовательная среда")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</si>
  <si>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02 2 E4 52100</t>
  </si>
  <si>
    <t>Основное мероприятие «Развитие сети дошкольных образовательных учреждений»</t>
  </si>
  <si>
    <t>02 2 03 00000</t>
  </si>
  <si>
    <t>Основное мероприятие «Модернизация общего образования»</t>
  </si>
  <si>
    <t>02 2 04 00000</t>
  </si>
  <si>
    <t>Основное мероприятие «Модернизация дошкольного образования»</t>
  </si>
  <si>
    <t>02 2 05 00000</t>
  </si>
  <si>
    <t>Основное мероприятие «Строительство и реконструкция объектов учреждений общего и дошкольного образования»</t>
  </si>
  <si>
    <t>02 2 06 0000</t>
  </si>
  <si>
    <t>2.3.</t>
  </si>
  <si>
    <t>Подпрограмма «Развитие дополнительного образования»</t>
  </si>
  <si>
    <t>02 3 00 00000</t>
  </si>
  <si>
    <t>Основное мероприятие «Создание условий для реализации обеспечения деятельности учреждений дополнительного образования»</t>
  </si>
  <si>
    <t>02 3 01 00000</t>
  </si>
  <si>
    <t>Расходы на обеспечение деятельности (оказание услуг) муниципальных  учреждений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</si>
  <si>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02 3 01 80590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</si>
  <si>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</si>
  <si>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 (Социальное обеспечение и иные выплаты населению)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</si>
  <si>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</si>
  <si>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(Иные бюджетные ассигнования)</t>
  </si>
  <si>
    <t>Основное мероприятие «Внешкольные мероприятия (участие в конкурсах, олимпиадах, смотрах, выставках)»</t>
  </si>
  <si>
    <t>02 3 02 00000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</si>
  <si>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</si>
  <si>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02 3 02 80120</t>
  </si>
  <si>
    <t>09</t>
  </si>
  <si>
    <t>2.4.</t>
  </si>
  <si>
    <t>Подпрограмма «Молодежь и организация летнего отдыха»</t>
  </si>
  <si>
    <t>02 4 00 00000</t>
  </si>
  <si>
    <t>Основное мероприятие «Вовлечение молодежи в социальную практику и обеспечение поддержки творческой активности молодежи, патриотическое воспитание молодежи»</t>
  </si>
  <si>
    <t>02 4 01 00000</t>
  </si>
  <si>
    <t>Мероприятия в области дополнительного образования и воспитания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</si>
  <si>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02 4 01 80090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</si>
  <si>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</si>
  <si>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02 4 01 80100</t>
  </si>
  <si>
    <t>Мероприятий по подготовке молодежи к службе в Вооруженных Силах Российской Федерации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</si>
  <si>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02 4 01 80110</t>
  </si>
  <si>
    <t>Основное мероприятие «Организация летнего отдыха детей»</t>
  </si>
  <si>
    <t>02 4 02 00000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</si>
  <si>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</si>
  <si>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02 4 02 S8320</t>
  </si>
  <si>
    <t>Расходы на оздоровление детей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на 2019-2024 годы"  (Социальное обеспечение и иные выплаты населению)</t>
  </si>
  <si>
    <t>02 4 02 S8410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</si>
  <si>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на 2019-2024 годы"" (Софинансирование) (Закупка товаров, работ и услуг для государственных (муниципальных) нужд)</t>
  </si>
  <si>
    <t>2.5.</t>
  </si>
  <si>
    <t>Подпрограмма «Обеспечение условий реализации Программы»</t>
  </si>
  <si>
    <t>02 5 00 00000</t>
  </si>
  <si>
    <t>02 5 01 00000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</si>
  <si>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</si>
  <si>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02 5 01 80010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</si>
  <si>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</si>
  <si>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годы"(Иные бюджетные ассигнования)</t>
  </si>
  <si>
    <t>Основное мероприятие «Методическое  обеспечение и повышение уровня устойчивого функционирования общеобразовательных учреждений , обеспечение бухгалтерского учета»</t>
  </si>
  <si>
    <t>02 5 02 00000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</si>
  <si>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</si>
  <si>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02 5 02 80590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</si>
  <si>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</si>
  <si>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годы"(Иные бюджетные ассигнования)</t>
  </si>
  <si>
    <t>2.6.</t>
  </si>
  <si>
    <t>Подпрограмма «Развитие физической культуры и спорта»</t>
  </si>
  <si>
    <t>02 6 00 00000</t>
  </si>
  <si>
    <t>Основное мероприятие «Мероприятия в области физической культуры и спорта»</t>
  </si>
  <si>
    <t>02 6 01 00000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</si>
  <si>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</si>
  <si>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02 6 01 80180</t>
  </si>
  <si>
    <t>Основное мероприятие «Развитие и обеспечение деятельности учреждений физической культуры и спорта»</t>
  </si>
  <si>
    <t>02 6 02 00000</t>
  </si>
  <si>
    <t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</si>
  <si>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02 6 02 80590</t>
  </si>
  <si>
    <t>02 6 03 00000</t>
  </si>
  <si>
    <t>3.</t>
  </si>
  <si>
    <t>Муниципальная программа   "Обеспечение доступным и комфортным жильем и коммунальными услугами населения Хохольского муниципального района Воронежской области на 2019-2024 годы""</t>
  </si>
  <si>
    <t>03 0 00 00000</t>
  </si>
  <si>
    <t>3.1.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</si>
  <si>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</si>
  <si>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03 1 00 00000</t>
  </si>
  <si>
    <t>Основное мероприятие «Обеспечение жильем молодых семей»</t>
  </si>
  <si>
    <t>03 1 01 00000</t>
  </si>
  <si>
    <t>Реализация мероприятий по обеспечению жильем молодых семей в рамках подпрограммы "Создание условий для обеспечения доступным и комфортным жильём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 на 2019-2024 годы" (Социальное обеспечение и иные выплаты населению)</t>
  </si>
  <si>
    <t>03 1 01 L4970</t>
  </si>
  <si>
    <t>Основное мероприятие «Обеспечение земельных участков, предназначенных для предоставления семьям, имеющих трех и более детей, инженерной инфраструктурой»</t>
  </si>
  <si>
    <t>03 1 02 00000</t>
  </si>
  <si>
    <t>3.2.</t>
  </si>
  <si>
    <t>Подпрограмма "Развитие градостроительной деятельности"</t>
  </si>
  <si>
    <t>03 2 00 00000</t>
  </si>
  <si>
    <t>Основное мероприятие «Градостроительное проектирование»</t>
  </si>
  <si>
    <t>03 2 01 00000</t>
  </si>
  <si>
    <t>Основное мероприятие «Регулирование вопросов административно-территориального устройства»</t>
  </si>
  <si>
    <t>03 2 02 00000</t>
  </si>
  <si>
    <t>3.3.</t>
  </si>
  <si>
    <t>Подпрограмма "Создание условий для обеспечения доступными качественными услугами ЖКХ населения Хохольского муниципального района Воронежской области"</t>
  </si>
  <si>
    <t>03 3 00 00000</t>
  </si>
  <si>
    <t>Основное мероприятие «Реформирование и модернизация системы теплоснабжения»</t>
  </si>
  <si>
    <t>03 3 01 00000</t>
  </si>
  <si>
    <t>Основное мероприятие «Приобретение коммунальной техники»</t>
  </si>
  <si>
    <t>03 3 02 00000</t>
  </si>
  <si>
    <t>Основное мероприятие «Развитие систем водоснабжения и водоотведения Хохольского муниципального района»</t>
  </si>
  <si>
    <t>03 3 03 00000</t>
  </si>
  <si>
    <t>Софинансирование объектов капитального строительства муниципальной собственности в рамках ОАИП (Региональный проект "Чистая вода") в рамках подпрограммы "Создание условий для обеспечения доступными качественными услугами ЖКХ населения Хохольского муниципального района Воронежской области" муниципальной программы   "Обеспечение доступным и комфортным жильем и коммунальными услугами населения Хохольского муниципального района Воронежской области на 2019-2024 годы""  (Межбюджетные трансферты)</t>
  </si>
  <si>
    <t>03 3 G5 52430</t>
  </si>
  <si>
    <t>Основное мероприятие «Проведение капитального ремонта общего имущества в многоквартирных домах»</t>
  </si>
  <si>
    <t>03 3 04 00000</t>
  </si>
  <si>
    <t>4.</t>
  </si>
  <si>
    <t>Муниципальная программа "Повышение энергоэффективности и развитие энергетики Хохольского муниципального района на 2019-2024 годы."</t>
  </si>
  <si>
    <t>04 0 00 00000</t>
  </si>
  <si>
    <t>Основное мероприятие «Энергосбережение и повышение энергетической эффективности в муниципальных учреждениях и иных организациях и предприятий с участием муниципального бюджета Хохольского муниципального района»</t>
  </si>
  <si>
    <t>04 0 01 00000</t>
  </si>
  <si>
    <t>Основное мероприятие «Энергосбережение и повышение энергетической эффективности в коммунальной инфраструктуре»</t>
  </si>
  <si>
    <t>04 0 02 00000</t>
  </si>
  <si>
    <t>Основное мероприятие «Строительство и реконструкция имеющихся сетей наружного освещения с  оснащением энергосберегающими источниками света»</t>
  </si>
  <si>
    <t>04 0 03 00000</t>
  </si>
  <si>
    <t>Расходы на модернизацию уличного освещения  в рамках программы "Повышение энергоэффективности и развитие энергетики Хохольского муниципального района на 2019-2024 годы." (Межбюджетные трансферты)</t>
  </si>
  <si>
    <t>04 0 03 78140</t>
  </si>
  <si>
    <t>Расходы на уличное освещение в рамках программы "Повышение энергоэффективности и развитие энергетики Хохольского муниципального района на 2019-2024 годы." (Межбюджетные трансферты)</t>
  </si>
  <si>
    <t>04 0 03 78670</t>
  </si>
  <si>
    <t>Основное мероприятие «Энергосбережение и повышение энергетической эффективности в жилищном фонде»</t>
  </si>
  <si>
    <t>04 0 04 00000</t>
  </si>
  <si>
    <t>5.</t>
  </si>
  <si>
    <t>Муниципальная программа "Управление муниципальными финансами" на 2019-2024 годы.</t>
  </si>
  <si>
    <t>05 0 00 00000</t>
  </si>
  <si>
    <t>5.1.</t>
  </si>
  <si>
    <t>Подпрограмма "Организация бюджетного процесса в Хохольском муниципальном районе"</t>
  </si>
  <si>
    <t>05 1 00 00000</t>
  </si>
  <si>
    <t>Основное мероприятие «Управление резервными фондами администрации Хохольского муниципального района»</t>
  </si>
  <si>
    <t>05 1 02 00000</t>
  </si>
  <si>
    <t>Зарезервированные средства районного бюджета в связи с особенностью исполнения бюджета района в 2016 году в  рамках подпрограммы  "Организация бюджетного процесса в Хохольском муниципальном районе" программы "Управление муниципальными финансами" на 2019-2024 годы" (Иные бюджетные ассигнования)</t>
  </si>
  <si>
    <t>05 1 02 80250</t>
  </si>
  <si>
    <t>Основное мероприятие «Формирование и совершенствование межбюджетных отношений в Хохольском муниципальном районе»</t>
  </si>
  <si>
    <t>05 1 03 00000</t>
  </si>
  <si>
    <t>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(Межбюджетные трансферты)</t>
  </si>
  <si>
    <t>05 1 03 S8041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</si>
  <si>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(Межбюджетные трансферты)</t>
  </si>
  <si>
    <t>05 1 03 78050</t>
  </si>
  <si>
    <t>Прочие межбюджетные трансферты, передаваемые бюджетам поселений Хохольского муниципального района  в рамках подпрограммы "Организация бюджетного процесса в Хохольском муниципальном районе" программы "Управление муниципальными финансами на 2019-2024 годы" (Межбюджетные трансферты)</t>
  </si>
  <si>
    <t>05 1 03 S8043</t>
  </si>
  <si>
    <t>Дотаций бюджетам вновь созданных поселений   на возмещение расходных обязательств, связанных с выравниванием их бюджетной обеспеченности, долевым финансированием приоритетных социально значимых расходов местных бюджетов  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(Межбюджетные трансферты)</t>
  </si>
  <si>
    <t>05 1 03 80220</t>
  </si>
  <si>
    <t>Основное мероприятие «Управление муниципальным долгом и муниципальными финансовыми активами»</t>
  </si>
  <si>
    <t>05 1 04 00000</t>
  </si>
  <si>
    <t>Процентные платежи по муципальному долгу Хохольского муципального района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(Обслуживание государственного (муниципального) долга)</t>
  </si>
  <si>
    <t>05 1 04 80190</t>
  </si>
  <si>
    <t>5.2.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</si>
  <si>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</si>
  <si>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05 2 00 00000</t>
  </si>
  <si>
    <t>Основное мероприятие «Обеспечение дополнительного пенсионного обеспечения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района»</t>
  </si>
  <si>
    <t>05 2 01 00000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</si>
  <si>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на 2019-2024 годы" (Социальное обеспечение и иные выплаты населению)</t>
  </si>
  <si>
    <t>05 2 01 80130</t>
  </si>
  <si>
    <t>Единовременное денежное поощрение в связи с выходом на пенсию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на 2019-2024 годы" (Социальное обеспечение и иные выплаты населению)</t>
  </si>
  <si>
    <t>05 2 01 80410</t>
  </si>
  <si>
    <t>5.3.</t>
  </si>
  <si>
    <t>Подпрограмма "Финансовое обеспечение реализации программы"</t>
  </si>
  <si>
    <t>05 3 00 00000</t>
  </si>
  <si>
    <t>Основное мероприятие «Финансовое обеспечение деятельности финансового отдела администрации Хохольского муниципального района»</t>
  </si>
  <si>
    <t>05 3 01 00000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</si>
  <si>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</si>
  <si>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05 3 01 80010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</si>
  <si>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2019-2024 годы" 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</si>
  <si>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2019-2024 годы"  (Иные бюджетные ассигнования)</t>
  </si>
  <si>
    <t>6.</t>
  </si>
  <si>
    <t>Муниципальная программа 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</si>
  <si>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06 0 00 00000</t>
  </si>
  <si>
    <t>6.1.</t>
  </si>
  <si>
    <t>Подпрограмма "Развитие сельского хозяйства на территории Хохольского муниципального района"</t>
  </si>
  <si>
    <t>06 1 00 00000</t>
  </si>
  <si>
    <t>Основное мероприятие "Развитие подотрасли растениеводства"</t>
  </si>
  <si>
    <t>06 1 01 00000</t>
  </si>
  <si>
    <t>Основное мероприятие "Развитие подотрасли животноводство"</t>
  </si>
  <si>
    <t>06 1 02 00000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</si>
  <si>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 (Закупка товаров, работ и услуг для государственных (муниципальных) нужд)</t>
  </si>
  <si>
    <t>06 1 02 78540</t>
  </si>
  <si>
    <t>Основное мероприятие "Поддержка малых форм хозяйствования"</t>
  </si>
  <si>
    <t>06 1 03 00000</t>
  </si>
  <si>
    <t>6.2.</t>
  </si>
  <si>
    <t>Подпрограмма "Комплексное развитие сельских территорий Хохольского муниципального района "</t>
  </si>
  <si>
    <t>06 2 00 00000</t>
  </si>
  <si>
    <t>Основное мероприятие «Создание условий для обеспечения доступным и комфортным жильем сельского населения»</t>
  </si>
  <si>
    <t>06 2 01 00000</t>
  </si>
  <si>
    <t>Реализация мероприятий по устойчивому развитию сельских территорий в рамках подпрограммы "Комплексное развитие сельских территорий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(Социальное обеспечение и иные выплаты населению)</t>
  </si>
  <si>
    <t>06 2 01 L5670</t>
  </si>
  <si>
    <t>Основное мероприятие «Создание и развитие инфраструктуры на сельских территориях»</t>
  </si>
  <si>
    <t>06 2 02 00000</t>
  </si>
  <si>
    <t>Расходы на мероприятия по благоустройству сельских территорий 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 (Межбюджетные трансферты)</t>
  </si>
  <si>
    <t>06 2 04 00000</t>
  </si>
  <si>
    <t>Софинансирование расходов муниципальных образований на обустройство территорий муниципальных образований Хохольского муниципального района в рамках подпрограммы 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 (Межбюджетные трансферты)</t>
  </si>
  <si>
    <t>06 2 02 S8070</t>
  </si>
  <si>
    <t>Основное мероприятие "Благоустройство территорий сельских поселений Хохольского муниципального района"</t>
  </si>
  <si>
    <t>Расходы на мероприятия по благоустройству сельских территорий  в рамках подпрограммы «Устойчивое развитие сельских территорий Хохольского муниципального района »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 (Межбюджетные трансферты)</t>
  </si>
  <si>
    <t>6.3.</t>
  </si>
  <si>
    <t>Подпрограмма "Развитие земельных отношений, муниципального имущества и экологии  Хохольского муниципального района"</t>
  </si>
  <si>
    <t>06 3 00 00000</t>
  </si>
  <si>
    <t>Основное мероприятие «Регулирование и совершенствование деятельности в сфере имущественных и земельных отношений»</t>
  </si>
  <si>
    <t>06 3 01 00000</t>
  </si>
  <si>
    <t>Расходы на содержание имущества, относящегося к казне района,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</si>
  <si>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06 3 01 80040</t>
  </si>
  <si>
    <t>Расходы на межевание границ земельных участков в рамках подпрограммы "Развитие земельных отношений, муниципального имущества и экологии  Хохольского муниципального района" 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</si>
  <si>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06 3 01 80070</t>
  </si>
  <si>
    <t>12</t>
  </si>
  <si>
    <t>Основное мероприятие «Прведение экологических мероприятий на территории Хохольского муниципального района»</t>
  </si>
  <si>
    <t>06 3 02 00000</t>
  </si>
  <si>
    <t>6.4.</t>
  </si>
  <si>
    <t>06 4 00 00000</t>
  </si>
  <si>
    <t xml:space="preserve"> "Финансовое обеспечение деятельности отдела земельных отношений, муниципального имущества и экологии администрации Хохольского муниципального района Воронежской области"</t>
  </si>
  <si>
    <t>06 4 01 00000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</si>
  <si>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</si>
  <si>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06 4 01 80010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</si>
  <si>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</si>
  <si>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(Иные бюджетные ассигнования)</t>
  </si>
  <si>
    <t>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(Предоставление субсидий бюджетным, автономным учреждениям и иным некоммерческим организациям)</t>
  </si>
  <si>
    <t>06 4 01 80590</t>
  </si>
  <si>
    <t>Основное мероприятие «Финансовое обеспечение деятельности МБУ "Центр поддержки АПК»</t>
  </si>
  <si>
    <t>06 4 02 00000</t>
  </si>
  <si>
    <t>06 4 02 80590</t>
  </si>
  <si>
    <t>Основное мероприятие «Финансовое обеспечение деятельности МБУ "Хохольский районный архив»</t>
  </si>
  <si>
    <t>06 4 03 00000</t>
  </si>
  <si>
    <t>Расходы на обеспечение деятельности (оказание услуг) муниципальных  учреждений в 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гг"(Межбюджетные трансферты)</t>
  </si>
  <si>
    <t>06 4 03 80590</t>
  </si>
  <si>
    <t>Расходы на обеспечение деятельности (оказание услуг) муниципальных  учреждений в 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гг"(Предоставление субсидий бюджетным, автономным учреждениям и иным некоммерческим организациям)</t>
  </si>
  <si>
    <t>7.</t>
  </si>
  <si>
    <t>Муниципальная программа  "Экономическое развитие Хохольского муниципального района" на 2019-2024 годы</t>
  </si>
  <si>
    <t>07 0 00 00000</t>
  </si>
  <si>
    <t>7.1.</t>
  </si>
  <si>
    <t>Подпрограмма "Формирование благоприятной инвестиционной среды для повышения конкурентоспособности предприятий и организаций района"</t>
  </si>
  <si>
    <t>07 1 00 00000</t>
  </si>
  <si>
    <t>Основное мероприятие "Создание благоприятного инвестиционного климата"</t>
  </si>
  <si>
    <t>07 1 01 00000</t>
  </si>
  <si>
    <t>Основное мероприятие "Повышение конкурентоспособности предприятий и организаций различных отраслей"</t>
  </si>
  <si>
    <t>07 1 02 00000</t>
  </si>
  <si>
    <t>Иные межбюджетные трансферты, передаваемые бюджетам поселений Хохольского муниципального района, на организацию проведения оплачиваемых общественных работ в рамках подпрограммы "Формирование благоприятной инвестиционной среды для повышения конкурентоспособности предприятий и организаций района" муниципальной программы  "Экономическое развитие Хохольского муниципального района" на 2019-2024 годы</t>
  </si>
  <si>
    <t>07 1 02 78430</t>
  </si>
  <si>
    <t>7.2.</t>
  </si>
  <si>
    <t>Подпрограмма "Развитие и поддержка предпринимательской инициативы"</t>
  </si>
  <si>
    <t>07 2 00 00000</t>
  </si>
  <si>
    <t>Основное мероприятие «Расширение доступа субъектов малого и среднего предпринимательства к финансовым ресурсам»</t>
  </si>
  <si>
    <t>07 2 01 00000</t>
  </si>
  <si>
    <t>Основное мероприятие «Организация консультационнойи информационнометодической поддержки субъектов малого и среднего предпринимательства»</t>
  </si>
  <si>
    <t>07 2 02 00000</t>
  </si>
  <si>
    <t>Основное мероприятие «Развитие инфраструктуры поддержки субъектов малого и среднего предпринимательства»</t>
  </si>
  <si>
    <t>07 2 03 00000</t>
  </si>
  <si>
    <t>Основное мероприятие «Имущественная поддержка субъектов малого и среднего предпринимательства»</t>
  </si>
  <si>
    <t>07 2 04 00000</t>
  </si>
  <si>
    <t>Мероприятия направленные на развитие и поддержку малого предпринимательства в рамках подпрограммы "Развитие и поддержка предпринимательской инициативы" программы "Экономическое развитие Хохольского муниципального района" на 2019-2024 годы  (Иные бюджетные ассигнования)</t>
  </si>
  <si>
    <t>07 2 04 80230</t>
  </si>
  <si>
    <t>800</t>
  </si>
  <si>
    <t>8.</t>
  </si>
  <si>
    <t>Муниципальная программа  "Защита населения и территории Хохольского муниципального района от чрезвычайных ситуаций природного и техногенного характера" на 2019-2024 гг.</t>
  </si>
  <si>
    <t>08 0 00 00000</t>
  </si>
  <si>
    <t>Основное мероприятие «Защита населения и территорий от чрезвычайных ситуаций»</t>
  </si>
  <si>
    <t>08 0 01 00000</t>
  </si>
  <si>
    <t>Мероприятия в сфере защиты населения от чрезвычайных ситуаций и пожаров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(Иные бюджетные ассигнования)</t>
  </si>
  <si>
    <t>08 0 01 80050</t>
  </si>
  <si>
    <t>Основное мероприятие «Выполнение мероприятий по гражданской обороне»</t>
  </si>
  <si>
    <t>08 0 02 00000</t>
  </si>
  <si>
    <t>Мероприятия в сфере гражданской обороны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(Закупка товаров, работ и услуг для государственных (муниципальных) нужд)</t>
  </si>
  <si>
    <t>08 0 02 80060</t>
  </si>
  <si>
    <t>Основное мероприятие «Обеспечение деятельности МКУ "Единая дежурно-диспетчерская служба Хохольского муниципального района»</t>
  </si>
  <si>
    <t>08 0 03 00000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</si>
  <si>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</si>
  <si>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08 0 03 80590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</si>
  <si>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</si>
  <si>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гг. (Иные бюджетные ассигнования)</t>
  </si>
  <si>
    <t>Основное мероприятие «Построение аппаратно-программного комплекса "Безопасный город" на территории Хохольского района»</t>
  </si>
  <si>
    <t>08 0 04 00000</t>
  </si>
  <si>
    <t>9.</t>
  </si>
  <si>
    <t>Муниципальная программа "Обеспечение общественного порядка и противодействие преступности в Хохольском муниципальном районе на 2019-2024 гг."</t>
  </si>
  <si>
    <t>09 0 00 00000</t>
  </si>
  <si>
    <t>Основное мероприятие «Профилактика преступности и правонарушений среди несовершеннолетних и молодежи»</t>
  </si>
  <si>
    <t>09 0 01 00000</t>
  </si>
  <si>
    <t>Основное мероприятие «Противодействие терроризму и экстремизму»</t>
  </si>
  <si>
    <t>09 0 02 00000</t>
  </si>
  <si>
    <t>Основное мероприятие «Противодействие коррупции»</t>
  </si>
  <si>
    <t>09 0 03 00000</t>
  </si>
  <si>
    <t>Основное мероприятие «Агитационные меры по профилактике распространения и злоупотребления наркомании»</t>
  </si>
  <si>
    <t>09 0 04 00000</t>
  </si>
  <si>
    <t>Основное мероприятие «Профилактика нарушений»</t>
  </si>
  <si>
    <t>09 0 05 00000</t>
  </si>
  <si>
    <t>Основное мероприятие «Профилактика нарушений, связанных с незаконным оборотом наркотиков»</t>
  </si>
  <si>
    <t>09 0 06 00000</t>
  </si>
  <si>
    <t>Основное мероприятие «Прфилактика наркомании среди детей и подростков»</t>
  </si>
  <si>
    <t>09 0 07 00000</t>
  </si>
  <si>
    <t>Основное мероприятие «Профилактика нарушений на административных участках»</t>
  </si>
  <si>
    <t>09 0 08 00000</t>
  </si>
  <si>
    <t>10.</t>
  </si>
  <si>
    <t>Муниципальная программа "Создание условий для развития транспортной системы и дорожного хозяйства"</t>
  </si>
  <si>
    <t>10 0 00 00000</t>
  </si>
  <si>
    <t>10.1.</t>
  </si>
  <si>
    <t>Подпрограмма "Развитие транспортной системы и дорожного хозяйства Хохольского муниципального района"</t>
  </si>
  <si>
    <t>10 1 00 00000</t>
  </si>
  <si>
    <t>Основное мероприятие "Строительство автомобильных дорог общего пользования местного значения"</t>
  </si>
  <si>
    <t>10 1 01 00000</t>
  </si>
  <si>
    <t>Субсидии местным бюджетам на проектирование, строительство, реконструкцию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</si>
  <si>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10 1 01 S8870</t>
  </si>
  <si>
    <t>Основное мероприятие "Ремонт автомобильных дорог общего пользования местного значения"</t>
  </si>
  <si>
    <t>10 1 02 00000</t>
  </si>
  <si>
    <t>Ремонт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</si>
  <si>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10 1 02 80600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</si>
  <si>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</si>
  <si>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10 1 02 S8850</t>
  </si>
  <si>
    <t>Основное мероприятие "Содержание автомобильных дорог общего пользования местного значения"</t>
  </si>
  <si>
    <t>10 1 03 00000</t>
  </si>
  <si>
    <t>Содержание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</si>
  <si>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10 1 03 80600</t>
  </si>
  <si>
    <t>Содержание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</si>
  <si>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Основное мероприятие "Приобретение автотранспорта для нужд района"</t>
  </si>
  <si>
    <t>10 1 04 00000</t>
  </si>
  <si>
    <t>Основное мероприятие "Поддержка внутримуниципальных пассажирских перевозок"</t>
  </si>
  <si>
    <t>10 1 05 00000</t>
  </si>
  <si>
    <t>Мероприятия направленные на  поддержку внутримуниципальных пассажирских перевозок в рамках подпрограммы 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 (Иные бюджетные ассигнования)</t>
  </si>
  <si>
    <t>07 2 04 80170</t>
  </si>
  <si>
    <t>08</t>
  </si>
  <si>
    <t>10.2.</t>
  </si>
  <si>
    <t>Подпрограмма "Повышение безопасности дорожного движения на территории Хохольского муниципального района"</t>
  </si>
  <si>
    <t>10 2 00 00000</t>
  </si>
  <si>
    <t>Основное мероприятие "Установка искусственного освещения на участках повышенной опасности"</t>
  </si>
  <si>
    <t>10 2 01 00000</t>
  </si>
  <si>
    <t>Основное мероприятие "Установка светофорных объектов"</t>
  </si>
  <si>
    <t>10 2 02 00000</t>
  </si>
  <si>
    <t>Основное мероприятие "Обустройство и ремонт пешеходных дорожек"</t>
  </si>
  <si>
    <t>10 2 03 00000</t>
  </si>
  <si>
    <t>11.</t>
  </si>
  <si>
    <t>Муниципальная программа "Развитие культуры и туризма в Хохольском муниципальном районе на 2019-2024 годы"</t>
  </si>
  <si>
    <t>11 0 00 00000</t>
  </si>
  <si>
    <t>Основное мероприятие «Содействие сохранению и развитию культурно-досуговых учреждений Хохольского муниципального района»</t>
  </si>
  <si>
    <t>11 0 01 00000</t>
  </si>
  <si>
    <t>Основное мероприятие «Организация досуга и культурно-массовых мероприятий для населения Хохольского муниципального района»</t>
  </si>
  <si>
    <t>11 0 02 00000</t>
  </si>
  <si>
    <t>Мероприятия в области культуры в рамках  программы "Развитие культуры и туризма в Хохольском муниципальном районе на 2019-2024 годы" (Закупка товаров, работ и услуг для государственных (муниципальных) нужд)</t>
  </si>
  <si>
    <t>11 0 02 80240</t>
  </si>
  <si>
    <t>Основное мероприятие «Повышение доступности и качества библиотечных услуг Хохольского муниципального района»</t>
  </si>
  <si>
    <t>11 0 03 00000</t>
  </si>
  <si>
    <t>Комплектование книжных фондов библиотек муниципальных образований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на 2019-2024 годы"  (Закупка товаров, работ и услуг для государственных (муниципальных) нужд)</t>
  </si>
  <si>
    <t>11 0 03 L5190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</si>
  <si>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на 2019-2024 годы" (Межбюджетные трансферты)</t>
  </si>
  <si>
    <t>Мероприятия по комплектованию книжных фондов библиотек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на 2019-2024 годы"  (Закупка товаров, работ и услуг для государственных (муниципальных) нужд)</t>
  </si>
  <si>
    <t>11 0 03 80370</t>
  </si>
  <si>
    <t>Основное мероприятие «Развитие туризма и туристической инфраструктуры Хохольского муниципального района»</t>
  </si>
  <si>
    <t>11 0 04 00000</t>
  </si>
  <si>
    <t>Основное мероприятие «Финансовое обеспечение для реализации программы»</t>
  </si>
  <si>
    <t>11 0 05 00000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</si>
  <si>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</si>
  <si>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11 0 05 80590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</si>
  <si>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</si>
  <si>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  (Межбюджетные трансферты)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</si>
  <si>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  (Иные бюджетные ассигнования)</t>
  </si>
  <si>
    <t>Распределение бюджетных ассигнований по целевым статьям (муниципальным программам Хохольского муниципального района), группам видов расходов, разделам, подразделам классификации расходов районного бюджета на 2021 год и на плановый период 2022 и 2023 годов</t>
  </si>
  <si>
    <t>2023 год</t>
  </si>
  <si>
    <t>Мероприятия по проведению Всероссийской переписи населения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(Закупка товаров, работ и услуг для государственных (муниципальных) нужд)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</si>
  <si>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</si>
  <si>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2 02 L3040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</si>
  <si>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</si>
  <si>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Ежемесячное денежное вознаграждение за классное руководство педагогическим работникам государственныхи и муниципальных общеобразовательных организаций организаций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</si>
  <si>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Ежемесячное денежное вознаграждение за классное руководство педагогическим работникам государственныхи и муниципальных общеобразовательных организаций организаций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</si>
  <si>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 (Региональный проект "Цифровая образовательная среда")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годы"(Закупка товаров, работ и услуг для государственных (муниципальных) нужд)</t>
  </si>
  <si>
    <t>Создание и обеспечение функционирования центров образования естественно-научной и технологической направленностей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</si>
  <si>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Создание и обеспечение функционирования центров образования естественно-научной и технологической направленностей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</si>
  <si>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 xml:space="preserve">Оснащение объектов
спортивной инфраструктуры спортивно-технологическим
оборудованием для создания малых спортивных площадок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
</t>
  </si>
  <si>
    <t>Мероприятия ОАП кап.ремонта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</si>
  <si>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2 02 S8750</t>
  </si>
  <si>
    <t>Мероприятия ОАП кап.ремонта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</si>
  <si>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</si>
  <si>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02 3 E2 54910</t>
  </si>
  <si>
    <t>Основное мероприятие «Финансовое обеспечение отдела по образованию, молодежной политике и спорту администрации Хохольского муниципального района»</t>
  </si>
  <si>
    <t>Мероприятия по созданию условий для развития физической культуры и массового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</si>
  <si>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06 2 04 L5760</t>
  </si>
  <si>
    <t>Мероприятия по обеспечению развития и укрепления МТБ домов культуры  в рамках  программы "Развитие культуры и туризма в Хохольском муниципальном районе на 2019-2024 годы"    (Закупка товаров, работ и услуг для государственных (муниципальных) нужд)</t>
  </si>
  <si>
    <t xml:space="preserve">Приложение 11
к решению Совета народных депутатов
Хохольского муниципального района
«О районном  бюджете на 2021 год и плановый период 2022 и 2023 годов" 
№______  от декабря 2020 г.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</si>
</sst>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 Cyr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"/>
      <color rgb="FF000000"/>
      <name val="Times New Roman"/>
      <family val="1"/>
      <charset val="204"/>
    </font>
    <font>
      <sz val="10"/>
      <name val="Arial Cyr"/>
      <charset val="204"/>
    </font>
    <font>
      <sz val="14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00CCFF"/>
        <bgColor rgb="FF000000"/>
      </patternFill>
    </fill>
    <fill>
      <patternFill patternType="solid">
        <fgColor rgb="FFFFCC00"/>
        <bgColor rgb="FF000000"/>
      </patternFill>
    </fill>
    <fill>
      <patternFill patternType="solid">
        <fgColor rgb="FFFFCC99"/>
        <bgColor rgb="FF000000"/>
      </patternFill>
    </fill>
    <fill>
      <patternFill patternType="solid">
        <fgColor rgb="FFFFFF99"/>
        <bgColor rgb="FF000000"/>
      </patternFill>
    </fill>
    <fill>
      <patternFill patternType="solid">
        <fgColor rgb="FFFFFFFF"/>
        <bgColor rgb="FF000000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79">
    <xf numFmtId="0" fontId="0" fillId="0" borderId="0" xfId="0"/>
    <xf numFmtId="0" fontId="3" fillId="0" borderId="1" xfId="0" applyFont="1" applyBorder="1" applyAlignment="1">
      <alignment horizontal="center" wrapText="1"/>
    </xf>
    <xf numFmtId="164" fontId="0" fillId="0" borderId="0" xfId="0" applyNumberFormat="1"/>
    <xf numFmtId="0" fontId="6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7" fillId="0" borderId="2" xfId="0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/>
    </xf>
    <xf numFmtId="0" fontId="9" fillId="0" borderId="3" xfId="0" applyFont="1" applyFill="1" applyBorder="1"/>
    <xf numFmtId="0" fontId="9" fillId="0" borderId="4" xfId="0" applyFont="1" applyFill="1" applyBorder="1"/>
    <xf numFmtId="0" fontId="9" fillId="0" borderId="0" xfId="0" applyFont="1" applyFill="1" applyBorder="1"/>
    <xf numFmtId="0" fontId="7" fillId="0" borderId="3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 wrapText="1"/>
    </xf>
    <xf numFmtId="0" fontId="2" fillId="2" borderId="3" xfId="0" applyFont="1" applyFill="1" applyBorder="1"/>
    <xf numFmtId="164" fontId="2" fillId="2" borderId="3" xfId="0" applyNumberFormat="1" applyFont="1" applyFill="1" applyBorder="1" applyAlignment="1">
      <alignment horizontal="center"/>
    </xf>
    <xf numFmtId="0" fontId="7" fillId="3" borderId="3" xfId="0" applyFont="1" applyFill="1" applyBorder="1" applyAlignment="1">
      <alignment horizontal="center"/>
    </xf>
    <xf numFmtId="0" fontId="7" fillId="3" borderId="3" xfId="1" applyFont="1" applyFill="1" applyBorder="1" applyAlignment="1">
      <alignment horizontal="left" wrapText="1"/>
    </xf>
    <xf numFmtId="0" fontId="7" fillId="3" borderId="3" xfId="1" applyFont="1" applyFill="1" applyBorder="1" applyAlignment="1">
      <alignment horizontal="center" wrapText="1"/>
    </xf>
    <xf numFmtId="0" fontId="4" fillId="3" borderId="3" xfId="0" applyFont="1" applyFill="1" applyBorder="1"/>
    <xf numFmtId="164" fontId="5" fillId="3" borderId="3" xfId="0" applyNumberFormat="1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/>
    </xf>
    <xf numFmtId="0" fontId="7" fillId="4" borderId="3" xfId="1" applyFont="1" applyFill="1" applyBorder="1" applyAlignment="1">
      <alignment horizontal="left" wrapText="1"/>
    </xf>
    <xf numFmtId="0" fontId="7" fillId="4" borderId="3" xfId="1" applyFont="1" applyFill="1" applyBorder="1" applyAlignment="1">
      <alignment horizontal="center" wrapText="1"/>
    </xf>
    <xf numFmtId="0" fontId="4" fillId="4" borderId="3" xfId="0" applyFont="1" applyFill="1" applyBorder="1"/>
    <xf numFmtId="164" fontId="5" fillId="4" borderId="3" xfId="0" applyNumberFormat="1" applyFont="1" applyFill="1" applyBorder="1" applyAlignment="1">
      <alignment horizontal="center"/>
    </xf>
    <xf numFmtId="0" fontId="7" fillId="5" borderId="3" xfId="0" applyFont="1" applyFill="1" applyBorder="1" applyAlignment="1">
      <alignment horizontal="center"/>
    </xf>
    <xf numFmtId="0" fontId="7" fillId="5" borderId="3" xfId="1" applyFont="1" applyFill="1" applyBorder="1" applyAlignment="1">
      <alignment horizontal="left" wrapText="1"/>
    </xf>
    <xf numFmtId="0" fontId="7" fillId="5" borderId="3" xfId="1" applyFont="1" applyFill="1" applyBorder="1" applyAlignment="1">
      <alignment horizontal="center" wrapText="1"/>
    </xf>
    <xf numFmtId="0" fontId="4" fillId="5" borderId="3" xfId="0" applyFont="1" applyFill="1" applyBorder="1"/>
    <xf numFmtId="164" fontId="5" fillId="5" borderId="5" xfId="0" applyNumberFormat="1" applyFont="1" applyFill="1" applyBorder="1" applyAlignment="1">
      <alignment horizontal="center"/>
    </xf>
    <xf numFmtId="0" fontId="7" fillId="6" borderId="3" xfId="0" applyFont="1" applyFill="1" applyBorder="1" applyAlignment="1">
      <alignment horizontal="center"/>
    </xf>
    <xf numFmtId="0" fontId="10" fillId="6" borderId="3" xfId="1" applyFont="1" applyFill="1" applyBorder="1" applyAlignment="1">
      <alignment horizontal="left" wrapText="1"/>
    </xf>
    <xf numFmtId="0" fontId="10" fillId="6" borderId="3" xfId="1" applyFont="1" applyFill="1" applyBorder="1" applyAlignment="1">
      <alignment horizontal="center" wrapText="1"/>
    </xf>
    <xf numFmtId="49" fontId="10" fillId="6" borderId="3" xfId="1" applyNumberFormat="1" applyFont="1" applyFill="1" applyBorder="1" applyAlignment="1">
      <alignment horizontal="center" wrapText="1"/>
    </xf>
    <xf numFmtId="164" fontId="10" fillId="0" borderId="3" xfId="1" applyNumberFormat="1" applyFont="1" applyFill="1" applyBorder="1" applyAlignment="1">
      <alignment horizontal="center"/>
    </xf>
    <xf numFmtId="49" fontId="7" fillId="4" borderId="3" xfId="1" applyNumberFormat="1" applyFont="1" applyFill="1" applyBorder="1" applyAlignment="1">
      <alignment horizontal="center" wrapText="1"/>
    </xf>
    <xf numFmtId="0" fontId="9" fillId="6" borderId="3" xfId="0" applyFont="1" applyFill="1" applyBorder="1"/>
    <xf numFmtId="0" fontId="10" fillId="6" borderId="3" xfId="0" applyFont="1" applyFill="1" applyBorder="1" applyAlignment="1">
      <alignment wrapText="1"/>
    </xf>
    <xf numFmtId="0" fontId="10" fillId="6" borderId="3" xfId="0" applyFont="1" applyFill="1" applyBorder="1" applyAlignment="1">
      <alignment horizontal="center" wrapText="1"/>
    </xf>
    <xf numFmtId="164" fontId="10" fillId="0" borderId="3" xfId="1" applyNumberFormat="1" applyFont="1" applyFill="1" applyBorder="1" applyAlignment="1">
      <alignment horizontal="center" wrapText="1"/>
    </xf>
    <xf numFmtId="164" fontId="10" fillId="0" borderId="3" xfId="0" applyNumberFormat="1" applyFont="1" applyFill="1" applyBorder="1" applyAlignment="1">
      <alignment horizontal="center" wrapText="1"/>
    </xf>
    <xf numFmtId="164" fontId="10" fillId="0" borderId="6" xfId="0" applyNumberFormat="1" applyFont="1" applyFill="1" applyBorder="1" applyAlignment="1">
      <alignment horizontal="center" wrapText="1"/>
    </xf>
    <xf numFmtId="0" fontId="10" fillId="6" borderId="3" xfId="2" applyNumberFormat="1" applyFont="1" applyFill="1" applyBorder="1" applyAlignment="1">
      <alignment wrapText="1"/>
    </xf>
    <xf numFmtId="4" fontId="10" fillId="0" borderId="3" xfId="0" applyNumberFormat="1" applyFont="1" applyFill="1" applyBorder="1" applyAlignment="1">
      <alignment horizontal="center" wrapText="1"/>
    </xf>
    <xf numFmtId="49" fontId="10" fillId="6" borderId="3" xfId="0" applyNumberFormat="1" applyFont="1" applyFill="1" applyBorder="1" applyAlignment="1">
      <alignment horizontal="center" wrapText="1"/>
    </xf>
    <xf numFmtId="164" fontId="10" fillId="0" borderId="3" xfId="0" applyNumberFormat="1" applyFont="1" applyFill="1" applyBorder="1" applyAlignment="1">
      <alignment horizontal="center"/>
    </xf>
    <xf numFmtId="0" fontId="10" fillId="6" borderId="3" xfId="0" applyFont="1" applyFill="1" applyBorder="1" applyAlignment="1">
      <alignment horizontal="justify" vertical="top" wrapText="1"/>
    </xf>
    <xf numFmtId="0" fontId="5" fillId="3" borderId="3" xfId="0" applyFont="1" applyFill="1" applyBorder="1" applyAlignment="1">
      <alignment horizontal="center"/>
    </xf>
    <xf numFmtId="0" fontId="5" fillId="3" borderId="3" xfId="0" applyFont="1" applyFill="1" applyBorder="1" applyAlignment="1">
      <alignment wrapText="1"/>
    </xf>
    <xf numFmtId="0" fontId="9" fillId="3" borderId="3" xfId="0" applyFont="1" applyFill="1" applyBorder="1"/>
    <xf numFmtId="0" fontId="5" fillId="4" borderId="3" xfId="0" applyFont="1" applyFill="1" applyBorder="1" applyAlignment="1">
      <alignment horizontal="center"/>
    </xf>
    <xf numFmtId="0" fontId="5" fillId="4" borderId="3" xfId="0" applyFont="1" applyFill="1" applyBorder="1" applyAlignment="1">
      <alignment wrapText="1"/>
    </xf>
    <xf numFmtId="0" fontId="9" fillId="4" borderId="3" xfId="0" applyFont="1" applyFill="1" applyBorder="1"/>
    <xf numFmtId="0" fontId="10" fillId="6" borderId="3" xfId="0" applyFont="1" applyFill="1" applyBorder="1" applyAlignment="1">
      <alignment horizontal="center"/>
    </xf>
    <xf numFmtId="164" fontId="10" fillId="6" borderId="3" xfId="0" applyNumberFormat="1" applyFont="1" applyFill="1" applyBorder="1" applyAlignment="1">
      <alignment horizontal="center" wrapText="1"/>
    </xf>
    <xf numFmtId="0" fontId="5" fillId="4" borderId="3" xfId="0" applyFont="1" applyFill="1" applyBorder="1"/>
    <xf numFmtId="164" fontId="10" fillId="0" borderId="2" xfId="0" applyNumberFormat="1" applyFont="1" applyFill="1" applyBorder="1" applyAlignment="1">
      <alignment horizontal="center" wrapText="1"/>
    </xf>
    <xf numFmtId="49" fontId="10" fillId="6" borderId="6" xfId="1" applyNumberFormat="1" applyFont="1" applyFill="1" applyBorder="1" applyAlignment="1">
      <alignment horizontal="center" wrapText="1"/>
    </xf>
    <xf numFmtId="164" fontId="5" fillId="5" borderId="3" xfId="0" applyNumberFormat="1" applyFont="1" applyFill="1" applyBorder="1" applyAlignment="1">
      <alignment horizontal="center"/>
    </xf>
    <xf numFmtId="11" fontId="10" fillId="6" borderId="3" xfId="1" applyNumberFormat="1" applyFont="1" applyFill="1" applyBorder="1" applyAlignment="1">
      <alignment horizontal="center" wrapText="1"/>
    </xf>
    <xf numFmtId="49" fontId="10" fillId="6" borderId="3" xfId="0" applyNumberFormat="1" applyFont="1" applyFill="1" applyBorder="1" applyAlignment="1">
      <alignment horizontal="center"/>
    </xf>
    <xf numFmtId="0" fontId="7" fillId="3" borderId="3" xfId="0" applyFont="1" applyFill="1" applyBorder="1" applyAlignment="1">
      <alignment horizontal="justify" vertical="top" wrapText="1"/>
    </xf>
    <xf numFmtId="0" fontId="7" fillId="3" borderId="3" xfId="0" applyFont="1" applyFill="1" applyBorder="1" applyAlignment="1">
      <alignment horizontal="center" wrapText="1"/>
    </xf>
    <xf numFmtId="49" fontId="7" fillId="3" borderId="3" xfId="0" applyNumberFormat="1" applyFont="1" applyFill="1" applyBorder="1" applyAlignment="1">
      <alignment horizontal="center" wrapText="1"/>
    </xf>
    <xf numFmtId="164" fontId="7" fillId="3" borderId="3" xfId="0" applyNumberFormat="1" applyFont="1" applyFill="1" applyBorder="1" applyAlignment="1">
      <alignment horizontal="center" wrapText="1"/>
    </xf>
    <xf numFmtId="0" fontId="7" fillId="4" borderId="3" xfId="0" applyFont="1" applyFill="1" applyBorder="1" applyAlignment="1">
      <alignment horizontal="justify" vertical="top" wrapText="1"/>
    </xf>
    <xf numFmtId="0" fontId="7" fillId="4" borderId="3" xfId="0" applyFont="1" applyFill="1" applyBorder="1" applyAlignment="1">
      <alignment horizontal="center" wrapText="1"/>
    </xf>
    <xf numFmtId="49" fontId="7" fillId="4" borderId="3" xfId="0" applyNumberFormat="1" applyFont="1" applyFill="1" applyBorder="1" applyAlignment="1">
      <alignment horizontal="center" wrapText="1"/>
    </xf>
    <xf numFmtId="164" fontId="7" fillId="4" borderId="3" xfId="0" applyNumberFormat="1" applyFont="1" applyFill="1" applyBorder="1" applyAlignment="1">
      <alignment horizontal="center" wrapText="1"/>
    </xf>
    <xf numFmtId="164" fontId="7" fillId="5" borderId="3" xfId="1" applyNumberFormat="1" applyFont="1" applyFill="1" applyBorder="1" applyAlignment="1">
      <alignment horizontal="center" wrapText="1"/>
    </xf>
    <xf numFmtId="165" fontId="10" fillId="0" borderId="3" xfId="0" applyNumberFormat="1" applyFont="1" applyFill="1" applyBorder="1" applyAlignment="1">
      <alignment horizontal="center" wrapText="1"/>
    </xf>
    <xf numFmtId="0" fontId="7" fillId="3" borderId="3" xfId="0" applyFont="1" applyFill="1" applyBorder="1" applyAlignment="1">
      <alignment wrapText="1"/>
    </xf>
    <xf numFmtId="0" fontId="7" fillId="4" borderId="3" xfId="0" applyFont="1" applyFill="1" applyBorder="1" applyAlignment="1">
      <alignment wrapText="1"/>
    </xf>
    <xf numFmtId="49" fontId="7" fillId="3" borderId="3" xfId="1" applyNumberFormat="1" applyFont="1" applyFill="1" applyBorder="1" applyAlignment="1">
      <alignment horizontal="center" wrapText="1"/>
    </xf>
    <xf numFmtId="164" fontId="7" fillId="3" borderId="3" xfId="1" applyNumberFormat="1" applyFont="1" applyFill="1" applyBorder="1" applyAlignment="1">
      <alignment horizontal="center"/>
    </xf>
    <xf numFmtId="164" fontId="7" fillId="4" borderId="3" xfId="1" applyNumberFormat="1" applyFont="1" applyFill="1" applyBorder="1" applyAlignment="1">
      <alignment horizontal="center"/>
    </xf>
    <xf numFmtId="3" fontId="7" fillId="5" borderId="3" xfId="1" applyNumberFormat="1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&#1056;&#1072;&#1079;&#1088;&#1072;&#1073;&#1086;&#1090;&#1082;&#1072;%20&#1073;&#1102;&#1076;&#1078;&#1077;&#1090;&#1072;%20&#1085;&#1072;%202021-2023&#1075;\&#1055;&#1056;&#1054;&#1045;&#1050;&#1058;%20&#1073;&#1102;&#1076;&#1078;&#1077;&#1090;&#1072;%20&#1085;&#1072;%202021-2023%20&#1075;.%20-%202021%20&#1056;&#1072;&#1073;&#1086;&#1095;&#1080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йбюджет"/>
      <sheetName val="УПРАВЛЕНИЕ 01"/>
      <sheetName val="Национальная безопасность 03"/>
      <sheetName val="НАЦИОНАЛЬНАЯ ЭКОНОМИКА 04"/>
      <sheetName val="ЖКХ 05"/>
      <sheetName val="ОБРАЗОВАНИЕ 07"/>
      <sheetName val="КУЛЬТУРА 08"/>
      <sheetName val="Социальная политика 10"/>
      <sheetName val="Физическая кул.испорт 11"/>
      <sheetName val="Межбюдж.трансф. 14"/>
      <sheetName val="функционал"/>
      <sheetName val="ведомственная"/>
      <sheetName val="программы"/>
      <sheetName val="публ обяз"/>
      <sheetName val="Источники"/>
      <sheetName val="ФОТ"/>
      <sheetName val="Лист2"/>
      <sheetName val="Лист3"/>
      <sheetName val="Лист5"/>
      <sheetName val="Лист6"/>
      <sheetName val="Лист7"/>
      <sheetName val="Лист8"/>
      <sheetName val="Лист10"/>
      <sheetName val="Лист11"/>
      <sheetName val="Лист12"/>
      <sheetName val="Лист9"/>
      <sheetName val="Лист13"/>
      <sheetName val="Лист14"/>
      <sheetName val="Лист15"/>
      <sheetName val="Лист16"/>
      <sheetName val="Лист17"/>
      <sheetName val="Лист18"/>
      <sheetName val="Лист19"/>
      <sheetName val="Лист20"/>
      <sheetName val="Лист21"/>
      <sheetName val="Лист22"/>
      <sheetName val="Лист23"/>
      <sheetName val="Лист24"/>
      <sheetName val="Лист25"/>
      <sheetName val="Лист26"/>
      <sheetName val="Лист27"/>
    </sheetNames>
    <sheetDataSet>
      <sheetData sheetId="0">
        <row r="49">
          <cell r="FZ49">
            <v>0</v>
          </cell>
        </row>
        <row r="56">
          <cell r="GA56">
            <v>575757.60586999962</v>
          </cell>
        </row>
      </sheetData>
      <sheetData sheetId="1">
        <row r="9">
          <cell r="D9">
            <v>2466.9517999999998</v>
          </cell>
        </row>
        <row r="11">
          <cell r="D11">
            <v>1327.6132</v>
          </cell>
          <cell r="FZ11">
            <v>1350.6132</v>
          </cell>
        </row>
        <row r="13">
          <cell r="D13">
            <v>15337.326599999999</v>
          </cell>
          <cell r="CY13">
            <v>23.6</v>
          </cell>
          <cell r="DA13">
            <v>23.6</v>
          </cell>
          <cell r="FZ13">
            <v>17654.826599999997</v>
          </cell>
        </row>
        <row r="15">
          <cell r="D15">
            <v>297.1164</v>
          </cell>
          <cell r="FZ15">
            <v>328.01639999999998</v>
          </cell>
        </row>
        <row r="16">
          <cell r="D16">
            <v>285.91919999999999</v>
          </cell>
          <cell r="FZ16">
            <v>312.7192</v>
          </cell>
        </row>
        <row r="17">
          <cell r="D17">
            <v>306.36599999999999</v>
          </cell>
          <cell r="FZ17">
            <v>365.36599999999999</v>
          </cell>
        </row>
        <row r="18">
          <cell r="D18">
            <v>6871.3104000000003</v>
          </cell>
          <cell r="CY18">
            <v>0</v>
          </cell>
          <cell r="FZ18">
            <v>8027.9104000000007</v>
          </cell>
        </row>
        <row r="21">
          <cell r="FZ21">
            <v>0</v>
          </cell>
        </row>
        <row r="22">
          <cell r="DO22">
            <v>3000</v>
          </cell>
          <cell r="DP22">
            <v>100</v>
          </cell>
        </row>
        <row r="24">
          <cell r="D24">
            <v>379.53300000000002</v>
          </cell>
          <cell r="FZ24">
            <v>381.03300000000002</v>
          </cell>
        </row>
        <row r="25">
          <cell r="D25">
            <v>1018.164</v>
          </cell>
          <cell r="FZ25">
            <v>1270.4639999999999</v>
          </cell>
        </row>
        <row r="26">
          <cell r="D26">
            <v>386.17320000000001</v>
          </cell>
          <cell r="FZ26">
            <v>413.97320000000002</v>
          </cell>
        </row>
        <row r="27">
          <cell r="D27">
            <v>391.12079999999997</v>
          </cell>
          <cell r="FZ27">
            <v>417.52079999999995</v>
          </cell>
        </row>
        <row r="28">
          <cell r="FZ28">
            <v>50</v>
          </cell>
        </row>
        <row r="31">
          <cell r="CI31">
            <v>35.4</v>
          </cell>
          <cell r="CJ31">
            <v>35.4</v>
          </cell>
          <cell r="FZ31">
            <v>843.6232</v>
          </cell>
        </row>
        <row r="33">
          <cell r="D33">
            <v>8611.2561999999998</v>
          </cell>
          <cell r="CY33">
            <v>92.5</v>
          </cell>
          <cell r="FZ33">
            <v>12828.2562</v>
          </cell>
        </row>
        <row r="34">
          <cell r="FZ34">
            <v>464.2</v>
          </cell>
        </row>
      </sheetData>
      <sheetData sheetId="2">
        <row r="8">
          <cell r="D8">
            <v>2666.5068000000001</v>
          </cell>
          <cell r="CY8">
            <v>3</v>
          </cell>
          <cell r="FZ8">
            <v>2837.0068000000001</v>
          </cell>
        </row>
        <row r="9">
          <cell r="DP9">
            <v>50</v>
          </cell>
        </row>
        <row r="10">
          <cell r="FZ10">
            <v>0</v>
          </cell>
        </row>
      </sheetData>
      <sheetData sheetId="3">
        <row r="8">
          <cell r="FZ8">
            <v>74.7</v>
          </cell>
        </row>
        <row r="11">
          <cell r="D11">
            <v>3197.7489999999998</v>
          </cell>
          <cell r="CY11">
            <v>0</v>
          </cell>
          <cell r="FZ11">
            <v>3528.4489999999996</v>
          </cell>
        </row>
        <row r="12">
          <cell r="FZ12">
            <v>596.20000000000005</v>
          </cell>
        </row>
        <row r="14">
          <cell r="FZ14">
            <v>2551.9</v>
          </cell>
        </row>
        <row r="17">
          <cell r="FZ17">
            <v>0</v>
          </cell>
        </row>
        <row r="19">
          <cell r="AT19">
            <v>14693</v>
          </cell>
          <cell r="CI19">
            <v>3000</v>
          </cell>
        </row>
        <row r="25">
          <cell r="FZ25">
            <v>11825</v>
          </cell>
        </row>
        <row r="26">
          <cell r="FZ26">
            <v>550</v>
          </cell>
        </row>
        <row r="27">
          <cell r="FZ27">
            <v>100</v>
          </cell>
        </row>
        <row r="40">
          <cell r="FZ40">
            <v>0</v>
          </cell>
        </row>
      </sheetData>
      <sheetData sheetId="4">
        <row r="8">
          <cell r="FZ8">
            <v>11578</v>
          </cell>
        </row>
        <row r="13">
          <cell r="FZ13">
            <v>2285.5</v>
          </cell>
        </row>
        <row r="14">
          <cell r="FZ14">
            <v>1975.4</v>
          </cell>
        </row>
      </sheetData>
      <sheetData sheetId="5">
        <row r="10">
          <cell r="CY10">
            <v>64.800000000000011</v>
          </cell>
        </row>
        <row r="11">
          <cell r="D11">
            <v>4287.3558000000003</v>
          </cell>
          <cell r="CY11">
            <v>64.800000000000011</v>
          </cell>
          <cell r="FZ11">
            <v>6354.3558000000012</v>
          </cell>
        </row>
        <row r="12">
          <cell r="D12">
            <v>8168.6470950000003</v>
          </cell>
          <cell r="FZ12">
            <v>8545.7303949999987</v>
          </cell>
        </row>
        <row r="13">
          <cell r="D13">
            <v>0</v>
          </cell>
          <cell r="CY13">
            <v>0</v>
          </cell>
          <cell r="FZ13">
            <v>2955.2</v>
          </cell>
        </row>
        <row r="16">
          <cell r="FZ16">
            <v>22104.692600000002</v>
          </cell>
        </row>
        <row r="17">
          <cell r="FZ17">
            <v>31490.070469999999</v>
          </cell>
        </row>
        <row r="23">
          <cell r="D23">
            <v>781.59059999999999</v>
          </cell>
          <cell r="CI23">
            <v>0</v>
          </cell>
          <cell r="CJ23">
            <v>0</v>
          </cell>
          <cell r="CY23">
            <v>721.3</v>
          </cell>
          <cell r="FZ23">
            <v>12823.2006</v>
          </cell>
        </row>
        <row r="25">
          <cell r="D25">
            <v>55986</v>
          </cell>
          <cell r="CI25">
            <v>0</v>
          </cell>
          <cell r="CP25">
            <v>0</v>
          </cell>
          <cell r="FZ25">
            <v>58797.599999999999</v>
          </cell>
        </row>
        <row r="26">
          <cell r="D26">
            <v>4026.3047999999999</v>
          </cell>
          <cell r="CY26">
            <v>0</v>
          </cell>
          <cell r="FZ26">
            <v>4091.7048000000004</v>
          </cell>
        </row>
        <row r="27">
          <cell r="FZ27">
            <v>5265.0275999999994</v>
          </cell>
        </row>
        <row r="28">
          <cell r="D28">
            <v>0</v>
          </cell>
          <cell r="CY28">
            <v>0</v>
          </cell>
          <cell r="FZ28">
            <v>1756.7999999999997</v>
          </cell>
        </row>
        <row r="29">
          <cell r="FZ29">
            <v>340</v>
          </cell>
        </row>
        <row r="30">
          <cell r="FZ30">
            <v>2658.2999999999997</v>
          </cell>
        </row>
        <row r="33">
          <cell r="FZ33">
            <v>1568.7329999999999</v>
          </cell>
        </row>
        <row r="37">
          <cell r="FZ37">
            <v>900</v>
          </cell>
        </row>
        <row r="39">
          <cell r="FZ39">
            <v>25332.231599999999</v>
          </cell>
        </row>
        <row r="41">
          <cell r="FZ41">
            <v>106089.60000000001</v>
          </cell>
        </row>
        <row r="42">
          <cell r="FZ42">
            <v>982.20279999999991</v>
          </cell>
        </row>
        <row r="43">
          <cell r="FZ43">
            <v>6921.6924000000008</v>
          </cell>
        </row>
        <row r="45">
          <cell r="FZ45">
            <v>1040.8</v>
          </cell>
        </row>
        <row r="46">
          <cell r="FZ46">
            <v>7797.7999999999993</v>
          </cell>
        </row>
        <row r="47">
          <cell r="FZ47">
            <v>0</v>
          </cell>
        </row>
        <row r="49">
          <cell r="FZ49">
            <v>3137.4659999999999</v>
          </cell>
        </row>
        <row r="51">
          <cell r="FZ51">
            <v>1239</v>
          </cell>
        </row>
        <row r="53">
          <cell r="FZ53">
            <v>1800</v>
          </cell>
        </row>
        <row r="56">
          <cell r="D56">
            <v>11027.4192</v>
          </cell>
          <cell r="CY56">
            <v>9.5</v>
          </cell>
          <cell r="DJ56">
            <v>18</v>
          </cell>
          <cell r="DK56">
            <v>18</v>
          </cell>
          <cell r="FZ56">
            <v>12620.569199999998</v>
          </cell>
        </row>
        <row r="61">
          <cell r="FZ61">
            <v>14098.271000000001</v>
          </cell>
        </row>
        <row r="63">
          <cell r="FZ63">
            <v>2232.69</v>
          </cell>
        </row>
        <row r="65">
          <cell r="FZ65">
            <v>100</v>
          </cell>
        </row>
        <row r="70">
          <cell r="FZ70">
            <v>0</v>
          </cell>
        </row>
        <row r="72">
          <cell r="FZ72">
            <v>0</v>
          </cell>
        </row>
        <row r="74">
          <cell r="FZ74">
            <v>121.49999999999999</v>
          </cell>
        </row>
        <row r="75">
          <cell r="FZ75">
            <v>3736.3</v>
          </cell>
        </row>
        <row r="76">
          <cell r="FZ76">
            <v>250</v>
          </cell>
        </row>
        <row r="78">
          <cell r="D78">
            <v>2575.7465999999999</v>
          </cell>
          <cell r="CY78">
            <v>4.2</v>
          </cell>
          <cell r="FZ78">
            <v>2981.9465999999998</v>
          </cell>
        </row>
        <row r="79">
          <cell r="FZ79">
            <v>300</v>
          </cell>
        </row>
        <row r="80">
          <cell r="D80">
            <v>6266.0052000000005</v>
          </cell>
          <cell r="CY80">
            <v>7.2</v>
          </cell>
          <cell r="FZ80">
            <v>7934.6052</v>
          </cell>
        </row>
        <row r="81">
          <cell r="D81">
            <v>2482.2629999999999</v>
          </cell>
          <cell r="CY81">
            <v>0</v>
          </cell>
          <cell r="FZ81">
            <v>2528.5630000000001</v>
          </cell>
        </row>
        <row r="99">
          <cell r="FZ99">
            <v>100</v>
          </cell>
        </row>
        <row r="129">
          <cell r="CM129">
            <v>48.2</v>
          </cell>
        </row>
        <row r="159">
          <cell r="FZ159">
            <v>1899.6</v>
          </cell>
        </row>
      </sheetData>
      <sheetData sheetId="6">
        <row r="7">
          <cell r="CJ7">
            <v>0</v>
          </cell>
          <cell r="CY7">
            <v>0</v>
          </cell>
        </row>
        <row r="8">
          <cell r="D8">
            <v>28535.0334</v>
          </cell>
          <cell r="J8">
            <v>405.1</v>
          </cell>
          <cell r="CE8">
            <v>0</v>
          </cell>
          <cell r="CF8">
            <v>0</v>
          </cell>
          <cell r="CI8">
            <v>0</v>
          </cell>
          <cell r="CP8">
            <v>0</v>
          </cell>
          <cell r="CX8">
            <v>60</v>
          </cell>
          <cell r="DT8">
            <v>250</v>
          </cell>
        </row>
        <row r="11">
          <cell r="D11">
            <v>9451.9159999999993</v>
          </cell>
          <cell r="J11">
            <v>346.1</v>
          </cell>
          <cell r="CE11">
            <v>0</v>
          </cell>
          <cell r="CF11">
            <v>0</v>
          </cell>
          <cell r="CI11">
            <v>0</v>
          </cell>
          <cell r="CP11">
            <v>0</v>
          </cell>
          <cell r="CX11">
            <v>0</v>
          </cell>
          <cell r="DT11">
            <v>104</v>
          </cell>
        </row>
        <row r="14">
          <cell r="FZ14">
            <v>0</v>
          </cell>
        </row>
        <row r="15">
          <cell r="FZ15">
            <v>0</v>
          </cell>
        </row>
        <row r="16">
          <cell r="BR16">
            <v>100</v>
          </cell>
        </row>
      </sheetData>
      <sheetData sheetId="7">
        <row r="8">
          <cell r="CQ8">
            <v>162</v>
          </cell>
          <cell r="CU8">
            <v>4430</v>
          </cell>
        </row>
        <row r="10">
          <cell r="CT10">
            <v>907.6</v>
          </cell>
        </row>
        <row r="13">
          <cell r="FZ13">
            <v>2202.5</v>
          </cell>
        </row>
        <row r="18">
          <cell r="FZ18">
            <v>199.2</v>
          </cell>
        </row>
        <row r="19">
          <cell r="FZ19">
            <v>0</v>
          </cell>
        </row>
        <row r="20">
          <cell r="FZ20">
            <v>0</v>
          </cell>
        </row>
        <row r="21">
          <cell r="FZ21">
            <v>0</v>
          </cell>
        </row>
        <row r="22">
          <cell r="FZ22">
            <v>0</v>
          </cell>
        </row>
        <row r="23">
          <cell r="FZ23">
            <v>8124.6</v>
          </cell>
        </row>
        <row r="24">
          <cell r="FZ24">
            <v>0</v>
          </cell>
        </row>
        <row r="25">
          <cell r="FZ25">
            <v>0</v>
          </cell>
        </row>
        <row r="26">
          <cell r="FZ26">
            <v>389</v>
          </cell>
        </row>
        <row r="28">
          <cell r="FZ28">
            <v>500</v>
          </cell>
        </row>
      </sheetData>
      <sheetData sheetId="8">
        <row r="8">
          <cell r="FZ8">
            <v>100</v>
          </cell>
        </row>
        <row r="11">
          <cell r="FZ11">
            <v>22556.708799999997</v>
          </cell>
        </row>
        <row r="13">
          <cell r="FZ13">
            <v>380</v>
          </cell>
        </row>
      </sheetData>
      <sheetData sheetId="9">
        <row r="8">
          <cell r="CL8">
            <v>4440</v>
          </cell>
        </row>
        <row r="9">
          <cell r="CK9">
            <v>5982</v>
          </cell>
        </row>
        <row r="11">
          <cell r="CO11">
            <v>17415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K286"/>
  <sheetViews>
    <sheetView tabSelected="1" workbookViewId="0">
      <selection activeCell="K7" sqref="K7"/>
    </sheetView>
  </sheetViews>
  <sheetFormatPr defaultRowHeight="15" x14ac:dyDescent="0.25"/>
  <cols>
    <col min="1" max="1" width="9.7109375" bestFit="1" customWidth="1"/>
    <col min="2" max="2" width="82.5703125" customWidth="1"/>
    <col min="3" max="3" width="20.28515625" customWidth="1"/>
    <col min="4" max="4" width="10.28515625" customWidth="1"/>
    <col min="5" max="5" width="9" customWidth="1"/>
    <col min="6" max="6" width="10" customWidth="1"/>
    <col min="7" max="7" width="17.42578125" customWidth="1"/>
    <col min="8" max="8" width="20.5703125" customWidth="1"/>
    <col min="9" max="9" width="17.5703125" customWidth="1"/>
    <col min="10" max="10" width="11.42578125" bestFit="1" customWidth="1"/>
  </cols>
  <sheetData>
    <row r="1" spans="1:10" ht="61.5" customHeight="1" x14ac:dyDescent="0.25">
      <c r="D1" s="3" t="s">
        <v>526</v>
      </c>
      <c r="E1" s="3"/>
      <c r="F1" s="3"/>
      <c r="G1" s="3"/>
    </row>
    <row r="2" spans="1:10" ht="38.25" customHeight="1" x14ac:dyDescent="0.25">
      <c r="D2" s="3"/>
      <c r="E2" s="3"/>
      <c r="F2" s="3"/>
      <c r="G2" s="3"/>
    </row>
    <row r="3" spans="1:10" ht="17.25" customHeight="1" x14ac:dyDescent="0.25">
      <c r="D3" s="3"/>
      <c r="E3" s="3"/>
      <c r="F3" s="3"/>
      <c r="G3" s="3"/>
    </row>
    <row r="4" spans="1:10" ht="87" customHeight="1" x14ac:dyDescent="0.3">
      <c r="A4" s="4" t="s">
        <v>505</v>
      </c>
      <c r="B4" s="4"/>
      <c r="C4" s="4"/>
      <c r="D4" s="4"/>
      <c r="E4" s="4"/>
      <c r="F4" s="4"/>
      <c r="G4" s="4"/>
    </row>
    <row r="7" spans="1:10" x14ac:dyDescent="0.25">
      <c r="G7" s="2">
        <f>G13-[1]Райбюджет!GA56</f>
        <v>3.5195000353269279E-2</v>
      </c>
    </row>
    <row r="8" spans="1:10" ht="19.5" thickBot="1" x14ac:dyDescent="0.35">
      <c r="I8" s="1" t="s">
        <v>0</v>
      </c>
    </row>
    <row r="9" spans="1:10" ht="18.75" x14ac:dyDescent="0.3">
      <c r="A9" s="5" t="s">
        <v>1</v>
      </c>
      <c r="B9" s="5" t="s">
        <v>2</v>
      </c>
      <c r="C9" s="5" t="s">
        <v>3</v>
      </c>
      <c r="D9" s="5" t="s">
        <v>4</v>
      </c>
      <c r="E9" s="5" t="s">
        <v>5</v>
      </c>
      <c r="F9" s="5" t="s">
        <v>6</v>
      </c>
      <c r="G9" s="6" t="s">
        <v>7</v>
      </c>
      <c r="H9" s="6" t="s">
        <v>7</v>
      </c>
      <c r="I9" s="6" t="s">
        <v>7</v>
      </c>
    </row>
    <row r="10" spans="1:10" ht="19.5" thickBot="1" x14ac:dyDescent="0.35">
      <c r="A10" s="7"/>
      <c r="B10" s="7"/>
      <c r="C10" s="7"/>
      <c r="D10" s="7"/>
      <c r="E10" s="7"/>
      <c r="F10" s="7"/>
      <c r="G10" s="8" t="s">
        <v>8</v>
      </c>
      <c r="H10" s="8" t="s">
        <v>9</v>
      </c>
      <c r="I10" s="8" t="s">
        <v>506</v>
      </c>
    </row>
    <row r="11" spans="1:10" ht="15.75" thickBot="1" x14ac:dyDescent="0.3">
      <c r="A11" s="9"/>
      <c r="B11" s="10"/>
      <c r="C11" s="10"/>
      <c r="D11" s="10"/>
      <c r="E11" s="10"/>
      <c r="F11" s="10"/>
      <c r="G11" s="11"/>
      <c r="H11" s="12"/>
      <c r="I11" s="12"/>
    </row>
    <row r="12" spans="1:10" ht="19.5" thickBot="1" x14ac:dyDescent="0.35">
      <c r="A12" s="13">
        <v>1</v>
      </c>
      <c r="B12" s="14">
        <v>2</v>
      </c>
      <c r="C12" s="13">
        <v>3</v>
      </c>
      <c r="D12" s="13">
        <v>4</v>
      </c>
      <c r="E12" s="13">
        <v>5</v>
      </c>
      <c r="F12" s="13">
        <v>6</v>
      </c>
      <c r="G12" s="14">
        <v>7</v>
      </c>
      <c r="H12" s="14">
        <v>7</v>
      </c>
      <c r="I12" s="14">
        <v>7</v>
      </c>
    </row>
    <row r="13" spans="1:10" ht="21" thickBot="1" x14ac:dyDescent="0.35">
      <c r="A13" s="15"/>
      <c r="B13" s="15" t="s">
        <v>10</v>
      </c>
      <c r="C13" s="15"/>
      <c r="D13" s="15"/>
      <c r="E13" s="15"/>
      <c r="F13" s="15"/>
      <c r="G13" s="16">
        <f>+G14+G57+G148+G162+G169+G189+G220+G231+G241+G250+G267</f>
        <v>575757.64106499997</v>
      </c>
      <c r="H13" s="16">
        <v>543589.90553458</v>
      </c>
      <c r="I13" s="16">
        <v>527879.88978659001</v>
      </c>
      <c r="J13" s="2">
        <f>G13+H13+I13</f>
        <v>1647227.4363861699</v>
      </c>
    </row>
    <row r="14" spans="1:10" ht="38.25" thickBot="1" x14ac:dyDescent="0.35">
      <c r="A14" s="17">
        <v>1</v>
      </c>
      <c r="B14" s="18" t="s">
        <v>11</v>
      </c>
      <c r="C14" s="19" t="s">
        <v>12</v>
      </c>
      <c r="D14" s="20"/>
      <c r="E14" s="20"/>
      <c r="F14" s="20"/>
      <c r="G14" s="21">
        <f>+G15+G19+G33</f>
        <v>37683.476399999992</v>
      </c>
      <c r="H14" s="21">
        <v>32919.974800000004</v>
      </c>
      <c r="I14" s="21">
        <v>35680.193494999992</v>
      </c>
      <c r="J14" s="2">
        <f t="shared" ref="J14:J78" si="0">G14+H14+I14</f>
        <v>106283.644695</v>
      </c>
    </row>
    <row r="15" spans="1:10" ht="38.25" thickBot="1" x14ac:dyDescent="0.35">
      <c r="A15" s="22" t="s">
        <v>13</v>
      </c>
      <c r="B15" s="23" t="s">
        <v>14</v>
      </c>
      <c r="C15" s="24" t="s">
        <v>15</v>
      </c>
      <c r="D15" s="25"/>
      <c r="E15" s="25"/>
      <c r="F15" s="25"/>
      <c r="G15" s="26">
        <f>+G17</f>
        <v>100</v>
      </c>
      <c r="H15" s="26">
        <v>0</v>
      </c>
      <c r="I15" s="26">
        <v>100</v>
      </c>
      <c r="J15" s="2">
        <f t="shared" si="0"/>
        <v>200</v>
      </c>
    </row>
    <row r="16" spans="1:10" ht="57" thickBot="1" x14ac:dyDescent="0.35">
      <c r="A16" s="27"/>
      <c r="B16" s="28" t="s">
        <v>16</v>
      </c>
      <c r="C16" s="29" t="s">
        <v>17</v>
      </c>
      <c r="D16" s="30"/>
      <c r="E16" s="30"/>
      <c r="F16" s="30"/>
      <c r="G16" s="31">
        <f>G17</f>
        <v>100</v>
      </c>
      <c r="H16" s="31">
        <v>0</v>
      </c>
      <c r="I16" s="31">
        <v>100</v>
      </c>
      <c r="J16" s="2">
        <f t="shared" si="0"/>
        <v>200</v>
      </c>
    </row>
    <row r="17" spans="1:10" ht="132" thickBot="1" x14ac:dyDescent="0.35">
      <c r="A17" s="32"/>
      <c r="B17" s="33" t="s">
        <v>18</v>
      </c>
      <c r="C17" s="34" t="s">
        <v>19</v>
      </c>
      <c r="D17" s="34">
        <v>200</v>
      </c>
      <c r="E17" s="35" t="s">
        <v>20</v>
      </c>
      <c r="F17" s="35" t="s">
        <v>21</v>
      </c>
      <c r="G17" s="36">
        <f>'[1]ОБРАЗОВАНИЕ 07'!FZ65</f>
        <v>100</v>
      </c>
      <c r="H17" s="36">
        <v>0</v>
      </c>
      <c r="I17" s="36">
        <v>100</v>
      </c>
      <c r="J17" s="2">
        <f t="shared" si="0"/>
        <v>200</v>
      </c>
    </row>
    <row r="18" spans="1:10" ht="38.25" hidden="1" thickBot="1" x14ac:dyDescent="0.35">
      <c r="A18" s="27"/>
      <c r="B18" s="28" t="s">
        <v>22</v>
      </c>
      <c r="C18" s="29" t="s">
        <v>23</v>
      </c>
      <c r="D18" s="30"/>
      <c r="E18" s="30"/>
      <c r="F18" s="30"/>
      <c r="G18" s="31"/>
      <c r="H18" s="31"/>
      <c r="I18" s="31"/>
      <c r="J18" s="2">
        <f t="shared" si="0"/>
        <v>0</v>
      </c>
    </row>
    <row r="19" spans="1:10" ht="57" thickBot="1" x14ac:dyDescent="0.35">
      <c r="A19" s="22" t="s">
        <v>24</v>
      </c>
      <c r="B19" s="23" t="s">
        <v>25</v>
      </c>
      <c r="C19" s="37" t="s">
        <v>26</v>
      </c>
      <c r="D19" s="25"/>
      <c r="E19" s="25"/>
      <c r="F19" s="25"/>
      <c r="G19" s="26">
        <f>+G20+G30+G31</f>
        <v>2682.8285999999998</v>
      </c>
      <c r="H19" s="26">
        <v>1234.027</v>
      </c>
      <c r="I19" s="26">
        <v>1312.9869999999999</v>
      </c>
      <c r="J19" s="2">
        <f t="shared" si="0"/>
        <v>5229.8425999999999</v>
      </c>
    </row>
    <row r="20" spans="1:10" ht="57" thickBot="1" x14ac:dyDescent="0.35">
      <c r="A20" s="27"/>
      <c r="B20" s="28" t="s">
        <v>27</v>
      </c>
      <c r="C20" s="29" t="s">
        <v>28</v>
      </c>
      <c r="D20" s="30"/>
      <c r="E20" s="30"/>
      <c r="F20" s="30"/>
      <c r="G20" s="31">
        <f>G23+G24+G25+G26+G27+G28+G21+G22+G29</f>
        <v>2682.8285999999998</v>
      </c>
      <c r="H20" s="31">
        <v>1234.027</v>
      </c>
      <c r="I20" s="31">
        <v>1312.9869999999999</v>
      </c>
      <c r="J20" s="2">
        <f t="shared" si="0"/>
        <v>5229.8425999999999</v>
      </c>
    </row>
    <row r="21" spans="1:10" ht="169.5" thickBot="1" x14ac:dyDescent="0.35">
      <c r="A21" s="38"/>
      <c r="B21" s="39" t="s">
        <v>29</v>
      </c>
      <c r="C21" s="40" t="s">
        <v>30</v>
      </c>
      <c r="D21" s="34">
        <v>100</v>
      </c>
      <c r="E21" s="35" t="s">
        <v>31</v>
      </c>
      <c r="F21" s="35" t="s">
        <v>32</v>
      </c>
      <c r="G21" s="41">
        <f>'[1]УПРАВЛЕНИЕ 01'!D15+'[1]УПРАВЛЕНИЕ 01'!D16+'[1]УПРАВЛЕНИЕ 01'!D17</f>
        <v>889.40159999999992</v>
      </c>
      <c r="H21" s="41">
        <v>0</v>
      </c>
      <c r="I21" s="41">
        <v>0</v>
      </c>
      <c r="J21" s="2">
        <f t="shared" si="0"/>
        <v>889.40159999999992</v>
      </c>
    </row>
    <row r="22" spans="1:10" ht="132" thickBot="1" x14ac:dyDescent="0.35">
      <c r="A22" s="38"/>
      <c r="B22" s="39" t="s">
        <v>33</v>
      </c>
      <c r="C22" s="40" t="s">
        <v>30</v>
      </c>
      <c r="D22" s="34">
        <v>200</v>
      </c>
      <c r="E22" s="35" t="s">
        <v>31</v>
      </c>
      <c r="F22" s="35" t="s">
        <v>32</v>
      </c>
      <c r="G22" s="41">
        <f>'[1]УПРАВЛЕНИЕ 01'!FZ15+'[1]УПРАВЛЕНИЕ 01'!FZ16+'[1]УПРАВЛЕНИЕ 01'!FZ17-'[1]УПРАВЛЕНИЕ 01'!D15-'[1]УПРАВЛЕНИЕ 01'!D16-'[1]УПРАВЛЕНИЕ 01'!D17</f>
        <v>116.69999999999999</v>
      </c>
      <c r="H22" s="41">
        <v>0</v>
      </c>
      <c r="I22" s="41">
        <v>0</v>
      </c>
      <c r="J22" s="2">
        <f t="shared" si="0"/>
        <v>116.69999999999999</v>
      </c>
    </row>
    <row r="23" spans="1:10" ht="169.5" thickBot="1" x14ac:dyDescent="0.35">
      <c r="A23" s="38"/>
      <c r="B23" s="39" t="s">
        <v>34</v>
      </c>
      <c r="C23" s="40" t="s">
        <v>35</v>
      </c>
      <c r="D23" s="34">
        <v>100</v>
      </c>
      <c r="E23" s="35" t="s">
        <v>31</v>
      </c>
      <c r="F23" s="35" t="s">
        <v>36</v>
      </c>
      <c r="G23" s="41">
        <f>'[1]УПРАВЛЕНИЕ 01'!D24</f>
        <v>379.53300000000002</v>
      </c>
      <c r="H23" s="41">
        <v>379.53300000000002</v>
      </c>
      <c r="I23" s="41">
        <v>392.553</v>
      </c>
      <c r="J23" s="2">
        <f t="shared" si="0"/>
        <v>1151.6190000000001</v>
      </c>
    </row>
    <row r="24" spans="1:10" ht="132" thickBot="1" x14ac:dyDescent="0.35">
      <c r="A24" s="38"/>
      <c r="B24" s="39" t="s">
        <v>37</v>
      </c>
      <c r="C24" s="40" t="s">
        <v>35</v>
      </c>
      <c r="D24" s="34">
        <v>200</v>
      </c>
      <c r="E24" s="35" t="s">
        <v>31</v>
      </c>
      <c r="F24" s="35" t="s">
        <v>36</v>
      </c>
      <c r="G24" s="41">
        <f>'[1]УПРАВЛЕНИЕ 01'!FZ24-'[1]УПРАВЛЕНИЕ 01'!D24</f>
        <v>1.5</v>
      </c>
      <c r="H24" s="41">
        <v>5.5</v>
      </c>
      <c r="I24" s="41">
        <v>8.3999999999999773</v>
      </c>
      <c r="J24" s="2">
        <f t="shared" si="0"/>
        <v>15.399999999999977</v>
      </c>
    </row>
    <row r="25" spans="1:10" ht="188.25" thickBot="1" x14ac:dyDescent="0.35">
      <c r="A25" s="38"/>
      <c r="B25" s="39" t="s">
        <v>38</v>
      </c>
      <c r="C25" s="40" t="s">
        <v>39</v>
      </c>
      <c r="D25" s="40">
        <v>100</v>
      </c>
      <c r="E25" s="35" t="s">
        <v>31</v>
      </c>
      <c r="F25" s="35" t="s">
        <v>36</v>
      </c>
      <c r="G25" s="42">
        <f>'[1]УПРАВЛЕНИЕ 01'!D27</f>
        <v>391.12079999999997</v>
      </c>
      <c r="H25" s="42">
        <v>391.12079999999997</v>
      </c>
      <c r="I25" s="42">
        <v>404.14079999999996</v>
      </c>
      <c r="J25" s="2">
        <f t="shared" si="0"/>
        <v>1186.3824</v>
      </c>
    </row>
    <row r="26" spans="1:10" ht="150.75" thickBot="1" x14ac:dyDescent="0.35">
      <c r="A26" s="38"/>
      <c r="B26" s="39" t="s">
        <v>40</v>
      </c>
      <c r="C26" s="40" t="s">
        <v>39</v>
      </c>
      <c r="D26" s="40">
        <v>200</v>
      </c>
      <c r="E26" s="35" t="s">
        <v>31</v>
      </c>
      <c r="F26" s="35" t="s">
        <v>36</v>
      </c>
      <c r="G26" s="42">
        <f>'[1]УПРАВЛЕНИЕ 01'!FZ27-'[1]УПРАВЛЕНИЕ 01'!D27</f>
        <v>26.399999999999977</v>
      </c>
      <c r="H26" s="42">
        <v>38.899999999999977</v>
      </c>
      <c r="I26" s="42">
        <v>73.899999999999977</v>
      </c>
      <c r="J26" s="2">
        <f t="shared" si="0"/>
        <v>139.19999999999993</v>
      </c>
    </row>
    <row r="27" spans="1:10" ht="188.25" thickBot="1" x14ac:dyDescent="0.35">
      <c r="A27" s="38"/>
      <c r="B27" s="39" t="s">
        <v>41</v>
      </c>
      <c r="C27" s="40" t="s">
        <v>42</v>
      </c>
      <c r="D27" s="40">
        <v>100</v>
      </c>
      <c r="E27" s="35" t="s">
        <v>31</v>
      </c>
      <c r="F27" s="35" t="s">
        <v>36</v>
      </c>
      <c r="G27" s="42">
        <f>'[1]УПРАВЛЕНИЕ 01'!D26</f>
        <v>386.17320000000001</v>
      </c>
      <c r="H27" s="42">
        <v>386.17320000000001</v>
      </c>
      <c r="I27" s="42">
        <v>399.19320000000005</v>
      </c>
      <c r="J27" s="2">
        <f t="shared" si="0"/>
        <v>1171.5396000000001</v>
      </c>
    </row>
    <row r="28" spans="1:10" ht="150.75" thickBot="1" x14ac:dyDescent="0.35">
      <c r="A28" s="38"/>
      <c r="B28" s="39" t="s">
        <v>43</v>
      </c>
      <c r="C28" s="40" t="s">
        <v>42</v>
      </c>
      <c r="D28" s="40">
        <v>200</v>
      </c>
      <c r="E28" s="35" t="s">
        <v>31</v>
      </c>
      <c r="F28" s="35" t="s">
        <v>36</v>
      </c>
      <c r="G28" s="42">
        <f>'[1]УПРАВЛЕНИЕ 01'!FZ26-'[1]УПРАВЛЕНИЕ 01'!D26</f>
        <v>27.800000000000011</v>
      </c>
      <c r="H28" s="42">
        <v>32.800000000000011</v>
      </c>
      <c r="I28" s="42">
        <v>34.800000000000011</v>
      </c>
      <c r="J28" s="2">
        <f t="shared" si="0"/>
        <v>95.400000000000034</v>
      </c>
    </row>
    <row r="29" spans="1:10" ht="113.25" thickBot="1" x14ac:dyDescent="0.35">
      <c r="A29" s="38"/>
      <c r="B29" s="39" t="s">
        <v>507</v>
      </c>
      <c r="C29" s="40"/>
      <c r="D29" s="40">
        <v>200</v>
      </c>
      <c r="E29" s="35" t="s">
        <v>31</v>
      </c>
      <c r="F29" s="35" t="s">
        <v>36</v>
      </c>
      <c r="G29" s="43">
        <f>'[1]УПРАВЛЕНИЕ 01'!FZ34</f>
        <v>464.2</v>
      </c>
      <c r="H29" s="43">
        <v>0</v>
      </c>
      <c r="I29" s="43">
        <v>0</v>
      </c>
      <c r="J29" s="2"/>
    </row>
    <row r="30" spans="1:10" ht="57" hidden="1" thickBot="1" x14ac:dyDescent="0.35">
      <c r="A30" s="27"/>
      <c r="B30" s="28" t="s">
        <v>44</v>
      </c>
      <c r="C30" s="29" t="s">
        <v>45</v>
      </c>
      <c r="D30" s="30"/>
      <c r="E30" s="30"/>
      <c r="F30" s="30"/>
      <c r="G30" s="31"/>
      <c r="H30" s="31"/>
      <c r="I30" s="31"/>
      <c r="J30" s="2">
        <f t="shared" si="0"/>
        <v>0</v>
      </c>
    </row>
    <row r="31" spans="1:10" ht="38.25" hidden="1" thickBot="1" x14ac:dyDescent="0.35">
      <c r="A31" s="27"/>
      <c r="B31" s="28" t="s">
        <v>46</v>
      </c>
      <c r="C31" s="29" t="s">
        <v>47</v>
      </c>
      <c r="D31" s="30"/>
      <c r="E31" s="30"/>
      <c r="F31" s="30"/>
      <c r="G31" s="31">
        <f>+G32</f>
        <v>0</v>
      </c>
      <c r="H31" s="31">
        <v>0</v>
      </c>
      <c r="I31" s="31">
        <v>0</v>
      </c>
      <c r="J31" s="2">
        <f t="shared" si="0"/>
        <v>0</v>
      </c>
    </row>
    <row r="32" spans="1:10" ht="113.25" hidden="1" thickBot="1" x14ac:dyDescent="0.35">
      <c r="A32" s="38"/>
      <c r="B32" s="39" t="s">
        <v>48</v>
      </c>
      <c r="C32" s="40" t="s">
        <v>49</v>
      </c>
      <c r="D32" s="40">
        <v>500</v>
      </c>
      <c r="E32" s="35" t="s">
        <v>50</v>
      </c>
      <c r="F32" s="35" t="s">
        <v>51</v>
      </c>
      <c r="G32" s="42">
        <f>'[1]Межбюдж.трансф. 14'!CO13</f>
        <v>0</v>
      </c>
      <c r="H32" s="42">
        <v>0</v>
      </c>
      <c r="I32" s="42">
        <v>0</v>
      </c>
      <c r="J32" s="2">
        <f t="shared" si="0"/>
        <v>0</v>
      </c>
    </row>
    <row r="33" spans="1:10" ht="38.25" thickBot="1" x14ac:dyDescent="0.35">
      <c r="A33" s="22" t="s">
        <v>52</v>
      </c>
      <c r="B33" s="23" t="s">
        <v>53</v>
      </c>
      <c r="C33" s="37" t="s">
        <v>54</v>
      </c>
      <c r="D33" s="25"/>
      <c r="E33" s="25"/>
      <c r="F33" s="25"/>
      <c r="G33" s="26">
        <f>G34+G39+G42+G49+G51+G53+G55</f>
        <v>34900.647799999992</v>
      </c>
      <c r="H33" s="26">
        <v>31685.947800000002</v>
      </c>
      <c r="I33" s="26">
        <v>34267.206494999991</v>
      </c>
      <c r="J33" s="2">
        <f t="shared" si="0"/>
        <v>100853.80209499999</v>
      </c>
    </row>
    <row r="34" spans="1:10" ht="57" thickBot="1" x14ac:dyDescent="0.35">
      <c r="A34" s="27"/>
      <c r="B34" s="28" t="s">
        <v>55</v>
      </c>
      <c r="C34" s="29" t="s">
        <v>56</v>
      </c>
      <c r="D34" s="30"/>
      <c r="E34" s="30"/>
      <c r="F34" s="30"/>
      <c r="G34" s="31">
        <f>G35+G36+G37+G38</f>
        <v>20121.778399999996</v>
      </c>
      <c r="H34" s="31">
        <v>18602.778399999999</v>
      </c>
      <c r="I34" s="31">
        <v>19852.385359999997</v>
      </c>
      <c r="J34" s="2">
        <f t="shared" si="0"/>
        <v>58576.942159999991</v>
      </c>
    </row>
    <row r="35" spans="1:10" ht="169.5" thickBot="1" x14ac:dyDescent="0.35">
      <c r="A35" s="38"/>
      <c r="B35" s="44" t="s">
        <v>29</v>
      </c>
      <c r="C35" s="34" t="s">
        <v>57</v>
      </c>
      <c r="D35" s="34">
        <v>100</v>
      </c>
      <c r="E35" s="35" t="s">
        <v>31</v>
      </c>
      <c r="F35" s="35" t="s">
        <v>32</v>
      </c>
      <c r="G35" s="41">
        <f>'[1]УПРАВЛЕНИЕ 01'!D13</f>
        <v>15337.326599999999</v>
      </c>
      <c r="H35" s="41">
        <v>15322.326599999999</v>
      </c>
      <c r="I35" s="41">
        <v>15705.384764999997</v>
      </c>
      <c r="J35" s="2">
        <f t="shared" si="0"/>
        <v>46365.037964999996</v>
      </c>
    </row>
    <row r="36" spans="1:10" ht="132" thickBot="1" x14ac:dyDescent="0.35">
      <c r="A36" s="38"/>
      <c r="B36" s="44" t="s">
        <v>33</v>
      </c>
      <c r="C36" s="34" t="s">
        <v>57</v>
      </c>
      <c r="D36" s="34">
        <v>200</v>
      </c>
      <c r="E36" s="35" t="s">
        <v>31</v>
      </c>
      <c r="F36" s="35" t="s">
        <v>32</v>
      </c>
      <c r="G36" s="41">
        <f>'[1]УПРАВЛЕНИЕ 01'!FZ13-'[1]УПРАВЛЕНИЕ 01'!D13-'[1]УПРАВЛЕНИЕ 01'!CY13</f>
        <v>2293.8999999999983</v>
      </c>
      <c r="H36" s="41">
        <v>794.9</v>
      </c>
      <c r="I36" s="41">
        <v>1599.8999999999983</v>
      </c>
      <c r="J36" s="2">
        <f t="shared" si="0"/>
        <v>4688.6999999999971</v>
      </c>
    </row>
    <row r="37" spans="1:10" ht="113.25" thickBot="1" x14ac:dyDescent="0.35">
      <c r="A37" s="38"/>
      <c r="B37" s="44" t="s">
        <v>58</v>
      </c>
      <c r="C37" s="34" t="s">
        <v>57</v>
      </c>
      <c r="D37" s="34">
        <v>800</v>
      </c>
      <c r="E37" s="35" t="s">
        <v>31</v>
      </c>
      <c r="F37" s="35" t="s">
        <v>32</v>
      </c>
      <c r="G37" s="41">
        <f>'[1]УПРАВЛЕНИЕ 01'!CZ13+'[1]УПРАВЛЕНИЕ 01'!DA13</f>
        <v>23.6</v>
      </c>
      <c r="H37" s="41">
        <v>23.6</v>
      </c>
      <c r="I37" s="41">
        <v>23.6</v>
      </c>
      <c r="J37" s="2">
        <f t="shared" si="0"/>
        <v>70.800000000000011</v>
      </c>
    </row>
    <row r="38" spans="1:10" ht="169.5" thickBot="1" x14ac:dyDescent="0.35">
      <c r="A38" s="38"/>
      <c r="B38" s="44" t="s">
        <v>59</v>
      </c>
      <c r="C38" s="34" t="s">
        <v>60</v>
      </c>
      <c r="D38" s="34">
        <v>100</v>
      </c>
      <c r="E38" s="35" t="s">
        <v>31</v>
      </c>
      <c r="F38" s="35" t="s">
        <v>61</v>
      </c>
      <c r="G38" s="41">
        <f>'[1]УПРАВЛЕНИЕ 01'!D9</f>
        <v>2466.9517999999998</v>
      </c>
      <c r="H38" s="41">
        <v>2461.9517999999998</v>
      </c>
      <c r="I38" s="41">
        <v>2523.500595</v>
      </c>
      <c r="J38" s="2">
        <f t="shared" si="0"/>
        <v>7452.4041949999992</v>
      </c>
    </row>
    <row r="39" spans="1:10" ht="57" thickBot="1" x14ac:dyDescent="0.35">
      <c r="A39" s="27"/>
      <c r="B39" s="28" t="s">
        <v>62</v>
      </c>
      <c r="C39" s="29" t="s">
        <v>63</v>
      </c>
      <c r="D39" s="30"/>
      <c r="E39" s="30"/>
      <c r="F39" s="30"/>
      <c r="G39" s="31">
        <f>G40+G41</f>
        <v>1350.6132</v>
      </c>
      <c r="H39" s="31">
        <v>1323.6132</v>
      </c>
      <c r="I39" s="31">
        <v>1371.7035299999998</v>
      </c>
      <c r="J39" s="2">
        <f t="shared" si="0"/>
        <v>4045.9299299999998</v>
      </c>
    </row>
    <row r="40" spans="1:10" ht="169.5" thickBot="1" x14ac:dyDescent="0.35">
      <c r="A40" s="38"/>
      <c r="B40" s="33" t="s">
        <v>29</v>
      </c>
      <c r="C40" s="34" t="s">
        <v>64</v>
      </c>
      <c r="D40" s="35" t="s">
        <v>65</v>
      </c>
      <c r="E40" s="35" t="s">
        <v>31</v>
      </c>
      <c r="F40" s="35" t="s">
        <v>51</v>
      </c>
      <c r="G40" s="36">
        <f>'[1]УПРАВЛЕНИЕ 01'!D11</f>
        <v>1327.6132</v>
      </c>
      <c r="H40" s="36">
        <v>1323.6132</v>
      </c>
      <c r="I40" s="36">
        <v>1356.7035299999998</v>
      </c>
      <c r="J40" s="2">
        <f t="shared" si="0"/>
        <v>4007.9299299999998</v>
      </c>
    </row>
    <row r="41" spans="1:10" ht="132" thickBot="1" x14ac:dyDescent="0.35">
      <c r="A41" s="38"/>
      <c r="B41" s="33" t="s">
        <v>33</v>
      </c>
      <c r="C41" s="34" t="s">
        <v>64</v>
      </c>
      <c r="D41" s="34">
        <v>200</v>
      </c>
      <c r="E41" s="35" t="s">
        <v>31</v>
      </c>
      <c r="F41" s="35" t="s">
        <v>51</v>
      </c>
      <c r="G41" s="36">
        <f>'[1]УПРАВЛЕНИЕ 01'!FZ11-'[1]УПРАВЛЕНИЕ 01'!D11</f>
        <v>23</v>
      </c>
      <c r="H41" s="36">
        <v>0</v>
      </c>
      <c r="I41" s="36">
        <v>15</v>
      </c>
      <c r="J41" s="2">
        <f t="shared" si="0"/>
        <v>38</v>
      </c>
    </row>
    <row r="42" spans="1:10" ht="57" thickBot="1" x14ac:dyDescent="0.35">
      <c r="A42" s="27"/>
      <c r="B42" s="28" t="s">
        <v>66</v>
      </c>
      <c r="C42" s="29" t="s">
        <v>67</v>
      </c>
      <c r="D42" s="30"/>
      <c r="E42" s="30"/>
      <c r="F42" s="30"/>
      <c r="G42" s="31">
        <f>G43+G44+G45+G46+G47+G48</f>
        <v>12928.2562</v>
      </c>
      <c r="H42" s="31">
        <v>11259.556200000001</v>
      </c>
      <c r="I42" s="31">
        <v>12543.117604999998</v>
      </c>
      <c r="J42" s="2">
        <f t="shared" si="0"/>
        <v>36730.930005000002</v>
      </c>
    </row>
    <row r="43" spans="1:10" ht="75.75" thickBot="1" x14ac:dyDescent="0.35">
      <c r="A43" s="38"/>
      <c r="B43" s="39" t="s">
        <v>68</v>
      </c>
      <c r="C43" s="40" t="s">
        <v>69</v>
      </c>
      <c r="D43" s="40">
        <v>800</v>
      </c>
      <c r="E43" s="35" t="s">
        <v>31</v>
      </c>
      <c r="F43" s="35" t="s">
        <v>70</v>
      </c>
      <c r="G43" s="45">
        <f>'[1]УПРАВЛЕНИЕ 01'!DP22</f>
        <v>100</v>
      </c>
      <c r="H43" s="45">
        <v>100</v>
      </c>
      <c r="I43" s="45">
        <v>100</v>
      </c>
      <c r="J43" s="2">
        <f t="shared" si="0"/>
        <v>300</v>
      </c>
    </row>
    <row r="44" spans="1:10" ht="150.75" thickBot="1" x14ac:dyDescent="0.35">
      <c r="A44" s="38"/>
      <c r="B44" s="39" t="s">
        <v>71</v>
      </c>
      <c r="C44" s="40" t="s">
        <v>72</v>
      </c>
      <c r="D44" s="40">
        <v>100</v>
      </c>
      <c r="E44" s="35" t="s">
        <v>31</v>
      </c>
      <c r="F44" s="35" t="s">
        <v>36</v>
      </c>
      <c r="G44" s="42">
        <f>'[1]УПРАВЛЕНИЕ 01'!D33</f>
        <v>8611.2561999999998</v>
      </c>
      <c r="H44" s="42">
        <v>8610.2561999999998</v>
      </c>
      <c r="I44" s="42">
        <v>8825.5126049999981</v>
      </c>
      <c r="J44" s="2">
        <f t="shared" si="0"/>
        <v>26047.025004999996</v>
      </c>
    </row>
    <row r="45" spans="1:10" ht="94.5" thickBot="1" x14ac:dyDescent="0.35">
      <c r="A45" s="38"/>
      <c r="B45" s="39" t="s">
        <v>73</v>
      </c>
      <c r="C45" s="40" t="s">
        <v>72</v>
      </c>
      <c r="D45" s="40">
        <v>200</v>
      </c>
      <c r="E45" s="35" t="s">
        <v>31</v>
      </c>
      <c r="F45" s="35" t="s">
        <v>36</v>
      </c>
      <c r="G45" s="42">
        <f>'[1]УПРАВЛЕНИЕ 01'!FZ33-'[1]УПРАВЛЕНИЕ 01'!D33-'[1]УПРАВЛЕНИЕ 01'!CY33</f>
        <v>4124.5</v>
      </c>
      <c r="H45" s="42">
        <v>2466.8000000000011</v>
      </c>
      <c r="I45" s="42">
        <v>3535.1049999999996</v>
      </c>
      <c r="J45" s="2">
        <f t="shared" si="0"/>
        <v>10126.405000000001</v>
      </c>
    </row>
    <row r="46" spans="1:10" ht="94.5" thickBot="1" x14ac:dyDescent="0.35">
      <c r="A46" s="38"/>
      <c r="B46" s="39" t="s">
        <v>74</v>
      </c>
      <c r="C46" s="40" t="s">
        <v>72</v>
      </c>
      <c r="D46" s="40">
        <v>800</v>
      </c>
      <c r="E46" s="35" t="s">
        <v>31</v>
      </c>
      <c r="F46" s="35" t="s">
        <v>36</v>
      </c>
      <c r="G46" s="42">
        <f>'[1]УПРАВЛЕНИЕ 01'!CY33</f>
        <v>92.5</v>
      </c>
      <c r="H46" s="42">
        <v>82.5</v>
      </c>
      <c r="I46" s="42">
        <v>82.5</v>
      </c>
      <c r="J46" s="2">
        <f t="shared" si="0"/>
        <v>257.5</v>
      </c>
    </row>
    <row r="47" spans="1:10" ht="94.5" hidden="1" thickBot="1" x14ac:dyDescent="0.35">
      <c r="A47" s="10"/>
      <c r="B47" s="39" t="s">
        <v>75</v>
      </c>
      <c r="C47" s="40" t="s">
        <v>76</v>
      </c>
      <c r="D47" s="35" t="s">
        <v>77</v>
      </c>
      <c r="E47" s="46" t="s">
        <v>20</v>
      </c>
      <c r="F47" s="46" t="s">
        <v>21</v>
      </c>
      <c r="G47" s="42">
        <f>+'[1]ОБРАЗОВАНИЕ 07'!FZ72</f>
        <v>0</v>
      </c>
      <c r="H47" s="42">
        <v>0</v>
      </c>
      <c r="I47" s="42">
        <v>0</v>
      </c>
      <c r="J47" s="2">
        <f t="shared" si="0"/>
        <v>0</v>
      </c>
    </row>
    <row r="48" spans="1:10" ht="94.5" hidden="1" thickBot="1" x14ac:dyDescent="0.35">
      <c r="A48" s="10"/>
      <c r="B48" s="39" t="s">
        <v>78</v>
      </c>
      <c r="C48" s="40" t="s">
        <v>79</v>
      </c>
      <c r="D48" s="40">
        <v>300</v>
      </c>
      <c r="E48" s="40">
        <v>10</v>
      </c>
      <c r="F48" s="35" t="s">
        <v>51</v>
      </c>
      <c r="G48" s="47"/>
      <c r="H48" s="47"/>
      <c r="I48" s="47"/>
      <c r="J48" s="2">
        <f t="shared" si="0"/>
        <v>0</v>
      </c>
    </row>
    <row r="49" spans="1:10" ht="38.25" thickBot="1" x14ac:dyDescent="0.35">
      <c r="A49" s="27"/>
      <c r="B49" s="28" t="s">
        <v>80</v>
      </c>
      <c r="C49" s="29" t="s">
        <v>81</v>
      </c>
      <c r="D49" s="30"/>
      <c r="E49" s="30"/>
      <c r="F49" s="30"/>
      <c r="G49" s="31">
        <f>G50</f>
        <v>500</v>
      </c>
      <c r="H49" s="31">
        <v>500</v>
      </c>
      <c r="I49" s="31">
        <v>500</v>
      </c>
      <c r="J49" s="2">
        <f t="shared" si="0"/>
        <v>1500</v>
      </c>
    </row>
    <row r="50" spans="1:10" ht="113.25" thickBot="1" x14ac:dyDescent="0.35">
      <c r="A50" s="10"/>
      <c r="B50" s="48" t="s">
        <v>82</v>
      </c>
      <c r="C50" s="40" t="s">
        <v>83</v>
      </c>
      <c r="D50" s="40">
        <v>600</v>
      </c>
      <c r="E50" s="46">
        <v>10</v>
      </c>
      <c r="F50" s="46" t="s">
        <v>84</v>
      </c>
      <c r="G50" s="42">
        <f>'[1]Социальная политика 10'!FZ28</f>
        <v>500</v>
      </c>
      <c r="H50" s="42">
        <v>500</v>
      </c>
      <c r="I50" s="42">
        <v>500</v>
      </c>
      <c r="J50" s="2">
        <f t="shared" si="0"/>
        <v>1500</v>
      </c>
    </row>
    <row r="51" spans="1:10" ht="57" hidden="1" thickBot="1" x14ac:dyDescent="0.35">
      <c r="A51" s="27"/>
      <c r="B51" s="28" t="s">
        <v>85</v>
      </c>
      <c r="C51" s="29" t="s">
        <v>86</v>
      </c>
      <c r="D51" s="30"/>
      <c r="E51" s="30"/>
      <c r="F51" s="30"/>
      <c r="G51" s="31">
        <f>G52</f>
        <v>0</v>
      </c>
      <c r="H51" s="31">
        <v>0</v>
      </c>
      <c r="I51" s="31">
        <v>0</v>
      </c>
      <c r="J51" s="2">
        <f t="shared" si="0"/>
        <v>0</v>
      </c>
    </row>
    <row r="52" spans="1:10" ht="113.25" hidden="1" thickBot="1" x14ac:dyDescent="0.35">
      <c r="A52" s="10"/>
      <c r="B52" s="48" t="s">
        <v>87</v>
      </c>
      <c r="C52" s="40" t="s">
        <v>88</v>
      </c>
      <c r="D52" s="40">
        <v>200</v>
      </c>
      <c r="E52" s="46" t="s">
        <v>31</v>
      </c>
      <c r="F52" s="46" t="s">
        <v>20</v>
      </c>
      <c r="G52" s="42">
        <f>'[1]УПРАВЛЕНИЕ 01'!FZ21</f>
        <v>0</v>
      </c>
      <c r="H52" s="42">
        <v>0</v>
      </c>
      <c r="I52" s="42">
        <v>0</v>
      </c>
      <c r="J52" s="2">
        <f t="shared" si="0"/>
        <v>0</v>
      </c>
    </row>
    <row r="53" spans="1:10" ht="57" hidden="1" thickBot="1" x14ac:dyDescent="0.35">
      <c r="A53" s="27"/>
      <c r="B53" s="28" t="s">
        <v>89</v>
      </c>
      <c r="C53" s="29" t="s">
        <v>90</v>
      </c>
      <c r="D53" s="30"/>
      <c r="E53" s="30"/>
      <c r="F53" s="30"/>
      <c r="G53" s="31">
        <f>G54</f>
        <v>0</v>
      </c>
      <c r="H53" s="31">
        <v>0</v>
      </c>
      <c r="I53" s="31">
        <v>0</v>
      </c>
      <c r="J53" s="2">
        <f t="shared" si="0"/>
        <v>0</v>
      </c>
    </row>
    <row r="54" spans="1:10" ht="113.25" hidden="1" thickBot="1" x14ac:dyDescent="0.35">
      <c r="A54" s="10"/>
      <c r="B54" s="48" t="s">
        <v>91</v>
      </c>
      <c r="C54" s="40" t="s">
        <v>92</v>
      </c>
      <c r="D54" s="40">
        <v>200</v>
      </c>
      <c r="E54" s="46" t="s">
        <v>31</v>
      </c>
      <c r="F54" s="46" t="s">
        <v>21</v>
      </c>
      <c r="G54" s="42"/>
      <c r="H54" s="42"/>
      <c r="I54" s="42"/>
      <c r="J54" s="2">
        <f t="shared" si="0"/>
        <v>0</v>
      </c>
    </row>
    <row r="55" spans="1:10" ht="57" hidden="1" thickBot="1" x14ac:dyDescent="0.35">
      <c r="A55" s="27"/>
      <c r="B55" s="28" t="s">
        <v>93</v>
      </c>
      <c r="C55" s="29" t="s">
        <v>94</v>
      </c>
      <c r="D55" s="30"/>
      <c r="E55" s="30"/>
      <c r="F55" s="30"/>
      <c r="G55" s="31">
        <f>+G56</f>
        <v>0</v>
      </c>
      <c r="H55" s="31">
        <v>0</v>
      </c>
      <c r="I55" s="31">
        <v>0</v>
      </c>
      <c r="J55" s="2">
        <f t="shared" si="0"/>
        <v>0</v>
      </c>
    </row>
    <row r="56" spans="1:10" ht="94.5" hidden="1" thickBot="1" x14ac:dyDescent="0.35">
      <c r="A56" s="10"/>
      <c r="B56" s="48" t="s">
        <v>95</v>
      </c>
      <c r="C56" s="40" t="s">
        <v>96</v>
      </c>
      <c r="D56" s="40">
        <v>500</v>
      </c>
      <c r="E56" s="46" t="s">
        <v>50</v>
      </c>
      <c r="F56" s="46" t="s">
        <v>51</v>
      </c>
      <c r="G56" s="42">
        <f>'[1]НАЦИОНАЛЬНАЯ ЭКОНОМИКА 04'!FZ40</f>
        <v>0</v>
      </c>
      <c r="H56" s="42">
        <v>0</v>
      </c>
      <c r="I56" s="42">
        <v>0</v>
      </c>
      <c r="J56" s="2">
        <f t="shared" si="0"/>
        <v>0</v>
      </c>
    </row>
    <row r="57" spans="1:10" ht="57" thickBot="1" x14ac:dyDescent="0.35">
      <c r="A57" s="49" t="s">
        <v>97</v>
      </c>
      <c r="B57" s="50" t="s">
        <v>98</v>
      </c>
      <c r="C57" s="49" t="s">
        <v>99</v>
      </c>
      <c r="D57" s="49"/>
      <c r="E57" s="51"/>
      <c r="F57" s="51"/>
      <c r="G57" s="21">
        <f>+G58+G71+G113+G123+G132+G141</f>
        <v>395816.22586499999</v>
      </c>
      <c r="H57" s="21">
        <v>393197.86193057994</v>
      </c>
      <c r="I57" s="21">
        <v>413046.8537145899</v>
      </c>
      <c r="J57" s="2">
        <f t="shared" si="0"/>
        <v>1202060.9415101698</v>
      </c>
    </row>
    <row r="58" spans="1:10" ht="57" thickBot="1" x14ac:dyDescent="0.35">
      <c r="A58" s="52" t="s">
        <v>100</v>
      </c>
      <c r="B58" s="53" t="s">
        <v>101</v>
      </c>
      <c r="C58" s="52" t="s">
        <v>102</v>
      </c>
      <c r="D58" s="52"/>
      <c r="E58" s="54"/>
      <c r="F58" s="54"/>
      <c r="G58" s="26">
        <f>G59+G62</f>
        <v>9594.264000000001</v>
      </c>
      <c r="H58" s="26">
        <v>9551.8639999999996</v>
      </c>
      <c r="I58" s="26">
        <v>9564.6940000000013</v>
      </c>
      <c r="J58" s="2">
        <f t="shared" si="0"/>
        <v>28710.822</v>
      </c>
    </row>
    <row r="59" spans="1:10" ht="57" thickBot="1" x14ac:dyDescent="0.35">
      <c r="A59" s="27"/>
      <c r="B59" s="28" t="s">
        <v>103</v>
      </c>
      <c r="C59" s="29" t="s">
        <v>104</v>
      </c>
      <c r="D59" s="30"/>
      <c r="E59" s="30"/>
      <c r="F59" s="30"/>
      <c r="G59" s="31">
        <f>G60+G61</f>
        <v>1270.4639999999999</v>
      </c>
      <c r="H59" s="31">
        <v>1273.9639999999999</v>
      </c>
      <c r="I59" s="31">
        <v>1332.9939999999999</v>
      </c>
      <c r="J59" s="2">
        <f t="shared" si="0"/>
        <v>3877.4219999999996</v>
      </c>
    </row>
    <row r="60" spans="1:10" ht="207" thickBot="1" x14ac:dyDescent="0.35">
      <c r="A60" s="38"/>
      <c r="B60" s="39" t="s">
        <v>105</v>
      </c>
      <c r="C60" s="40" t="s">
        <v>106</v>
      </c>
      <c r="D60" s="40">
        <v>100</v>
      </c>
      <c r="E60" s="35" t="s">
        <v>31</v>
      </c>
      <c r="F60" s="35" t="s">
        <v>36</v>
      </c>
      <c r="G60" s="42">
        <f>'[1]УПРАВЛЕНИЕ 01'!D25</f>
        <v>1018.164</v>
      </c>
      <c r="H60" s="42">
        <v>1018.164</v>
      </c>
      <c r="I60" s="42">
        <v>1037.694</v>
      </c>
      <c r="J60" s="2">
        <f t="shared" si="0"/>
        <v>3074.0219999999999</v>
      </c>
    </row>
    <row r="61" spans="1:10" ht="169.5" thickBot="1" x14ac:dyDescent="0.35">
      <c r="A61" s="38"/>
      <c r="B61" s="39" t="s">
        <v>107</v>
      </c>
      <c r="C61" s="40" t="s">
        <v>106</v>
      </c>
      <c r="D61" s="40">
        <v>200</v>
      </c>
      <c r="E61" s="35" t="s">
        <v>31</v>
      </c>
      <c r="F61" s="35" t="s">
        <v>36</v>
      </c>
      <c r="G61" s="42">
        <f>'[1]УПРАВЛЕНИЕ 01'!FZ25-'[1]УПРАВЛЕНИЕ 01'!D25</f>
        <v>252.29999999999995</v>
      </c>
      <c r="H61" s="42">
        <v>255.79999999999995</v>
      </c>
      <c r="I61" s="42">
        <v>295.29999999999995</v>
      </c>
      <c r="J61" s="2">
        <f t="shared" si="0"/>
        <v>803.39999999999986</v>
      </c>
    </row>
    <row r="62" spans="1:10" ht="38.25" thickBot="1" x14ac:dyDescent="0.35">
      <c r="A62" s="27"/>
      <c r="B62" s="28" t="s">
        <v>108</v>
      </c>
      <c r="C62" s="29" t="s">
        <v>109</v>
      </c>
      <c r="D62" s="30"/>
      <c r="E62" s="30"/>
      <c r="F62" s="30"/>
      <c r="G62" s="31">
        <f>G63+G64+G65+G66+G67+G68+G69+G70</f>
        <v>8323.8000000000011</v>
      </c>
      <c r="H62" s="31">
        <v>8277.9</v>
      </c>
      <c r="I62" s="31">
        <v>8231.7000000000007</v>
      </c>
      <c r="J62" s="2">
        <f t="shared" si="0"/>
        <v>24833.4</v>
      </c>
    </row>
    <row r="63" spans="1:10" ht="132" thickBot="1" x14ac:dyDescent="0.35">
      <c r="A63" s="10"/>
      <c r="B63" s="39" t="s">
        <v>110</v>
      </c>
      <c r="C63" s="55" t="s">
        <v>111</v>
      </c>
      <c r="D63" s="55">
        <v>300</v>
      </c>
      <c r="E63" s="40">
        <v>10</v>
      </c>
      <c r="F63" s="35" t="s">
        <v>32</v>
      </c>
      <c r="G63" s="56">
        <f>'[1]Социальная политика 10'!FZ18</f>
        <v>199.2</v>
      </c>
      <c r="H63" s="56">
        <v>207.2</v>
      </c>
      <c r="I63" s="56">
        <v>207.2</v>
      </c>
      <c r="J63" s="2">
        <f t="shared" si="0"/>
        <v>613.59999999999991</v>
      </c>
    </row>
    <row r="64" spans="1:10" ht="132" hidden="1" thickBot="1" x14ac:dyDescent="0.35">
      <c r="A64" s="10"/>
      <c r="B64" s="39" t="s">
        <v>112</v>
      </c>
      <c r="C64" s="55" t="s">
        <v>113</v>
      </c>
      <c r="D64" s="55">
        <v>300</v>
      </c>
      <c r="E64" s="40">
        <v>10</v>
      </c>
      <c r="F64" s="35" t="s">
        <v>32</v>
      </c>
      <c r="G64" s="42">
        <f>'[1]Социальная политика 10'!FZ25</f>
        <v>0</v>
      </c>
      <c r="H64" s="42">
        <v>0</v>
      </c>
      <c r="I64" s="42">
        <v>0</v>
      </c>
      <c r="J64" s="2">
        <f t="shared" si="0"/>
        <v>0</v>
      </c>
    </row>
    <row r="65" spans="1:10" ht="113.25" hidden="1" thickBot="1" x14ac:dyDescent="0.35">
      <c r="A65" s="10"/>
      <c r="B65" s="39" t="s">
        <v>114</v>
      </c>
      <c r="C65" s="55" t="s">
        <v>115</v>
      </c>
      <c r="D65" s="55">
        <v>300</v>
      </c>
      <c r="E65" s="40">
        <v>10</v>
      </c>
      <c r="F65" s="35" t="s">
        <v>32</v>
      </c>
      <c r="G65" s="42">
        <f>'[1]Социальная политика 10'!FZ21</f>
        <v>0</v>
      </c>
      <c r="H65" s="42">
        <v>0</v>
      </c>
      <c r="I65" s="42">
        <v>0</v>
      </c>
      <c r="J65" s="2">
        <f t="shared" si="0"/>
        <v>0</v>
      </c>
    </row>
    <row r="66" spans="1:10" ht="113.25" hidden="1" thickBot="1" x14ac:dyDescent="0.35">
      <c r="A66" s="10"/>
      <c r="B66" s="39" t="s">
        <v>116</v>
      </c>
      <c r="C66" s="55" t="s">
        <v>117</v>
      </c>
      <c r="D66" s="55">
        <v>300</v>
      </c>
      <c r="E66" s="40">
        <v>10</v>
      </c>
      <c r="F66" s="35" t="s">
        <v>32</v>
      </c>
      <c r="G66" s="42">
        <f>'[1]Социальная политика 10'!FZ22</f>
        <v>0</v>
      </c>
      <c r="H66" s="42">
        <v>0</v>
      </c>
      <c r="I66" s="42">
        <v>0</v>
      </c>
      <c r="J66" s="2">
        <f t="shared" si="0"/>
        <v>0</v>
      </c>
    </row>
    <row r="67" spans="1:10" ht="132" hidden="1" thickBot="1" x14ac:dyDescent="0.35">
      <c r="A67" s="10"/>
      <c r="B67" s="39" t="s">
        <v>118</v>
      </c>
      <c r="C67" s="55" t="s">
        <v>119</v>
      </c>
      <c r="D67" s="55">
        <v>300</v>
      </c>
      <c r="E67" s="40">
        <v>10</v>
      </c>
      <c r="F67" s="35" t="s">
        <v>32</v>
      </c>
      <c r="G67" s="42">
        <f>'[1]Социальная политика 10'!FZ24</f>
        <v>0</v>
      </c>
      <c r="H67" s="42">
        <v>0</v>
      </c>
      <c r="I67" s="42">
        <v>0</v>
      </c>
      <c r="J67" s="2">
        <f t="shared" si="0"/>
        <v>0</v>
      </c>
    </row>
    <row r="68" spans="1:10" ht="150.75" thickBot="1" x14ac:dyDescent="0.35">
      <c r="A68" s="10"/>
      <c r="B68" s="39" t="s">
        <v>120</v>
      </c>
      <c r="C68" s="55" t="s">
        <v>121</v>
      </c>
      <c r="D68" s="55">
        <v>300</v>
      </c>
      <c r="E68" s="40">
        <v>10</v>
      </c>
      <c r="F68" s="35" t="s">
        <v>32</v>
      </c>
      <c r="G68" s="42">
        <f>'[1]Социальная политика 10'!FZ23</f>
        <v>8124.6</v>
      </c>
      <c r="H68" s="42">
        <v>8070.7</v>
      </c>
      <c r="I68" s="42">
        <v>8024.5</v>
      </c>
      <c r="J68" s="2">
        <f t="shared" si="0"/>
        <v>24219.8</v>
      </c>
    </row>
    <row r="69" spans="1:10" ht="132" hidden="1" thickBot="1" x14ac:dyDescent="0.35">
      <c r="A69" s="10"/>
      <c r="B69" s="39" t="s">
        <v>122</v>
      </c>
      <c r="C69" s="55" t="s">
        <v>123</v>
      </c>
      <c r="D69" s="55">
        <v>300</v>
      </c>
      <c r="E69" s="40">
        <v>10</v>
      </c>
      <c r="F69" s="35" t="s">
        <v>32</v>
      </c>
      <c r="G69" s="42">
        <f>'[1]Социальная политика 10'!FZ20</f>
        <v>0</v>
      </c>
      <c r="H69" s="42">
        <v>0</v>
      </c>
      <c r="I69" s="42">
        <v>0</v>
      </c>
      <c r="J69" s="2">
        <f t="shared" si="0"/>
        <v>0</v>
      </c>
    </row>
    <row r="70" spans="1:10" ht="150.75" hidden="1" thickBot="1" x14ac:dyDescent="0.35">
      <c r="A70" s="10"/>
      <c r="B70" s="39" t="s">
        <v>124</v>
      </c>
      <c r="C70" s="55" t="s">
        <v>125</v>
      </c>
      <c r="D70" s="55">
        <v>300</v>
      </c>
      <c r="E70" s="40">
        <v>10</v>
      </c>
      <c r="F70" s="35" t="s">
        <v>32</v>
      </c>
      <c r="G70" s="42">
        <f>'[1]Социальная политика 10'!FZ19</f>
        <v>0</v>
      </c>
      <c r="H70" s="42">
        <v>0</v>
      </c>
      <c r="I70" s="42">
        <v>0</v>
      </c>
      <c r="J70" s="2">
        <f t="shared" si="0"/>
        <v>0</v>
      </c>
    </row>
    <row r="71" spans="1:10" ht="19.5" thickBot="1" x14ac:dyDescent="0.35">
      <c r="A71" s="52" t="s">
        <v>126</v>
      </c>
      <c r="B71" s="57" t="s">
        <v>127</v>
      </c>
      <c r="C71" s="52" t="s">
        <v>128</v>
      </c>
      <c r="D71" s="57"/>
      <c r="E71" s="57"/>
      <c r="F71" s="57"/>
      <c r="G71" s="26">
        <f>G72+G81+G109+G110+G111+G112</f>
        <v>316380.80806499999</v>
      </c>
      <c r="H71" s="26">
        <v>317818.32163057994</v>
      </c>
      <c r="I71" s="26">
        <v>335099.45306958992</v>
      </c>
      <c r="J71" s="2">
        <f t="shared" si="0"/>
        <v>969298.58276516979</v>
      </c>
    </row>
    <row r="72" spans="1:10" ht="19.5" thickBot="1" x14ac:dyDescent="0.35">
      <c r="A72" s="27"/>
      <c r="B72" s="28" t="s">
        <v>129</v>
      </c>
      <c r="C72" s="29" t="s">
        <v>130</v>
      </c>
      <c r="D72" s="30"/>
      <c r="E72" s="30"/>
      <c r="F72" s="30"/>
      <c r="G72" s="31">
        <f>G73+G74+G76+G77+G78+G79+G80+G75</f>
        <v>71450.049264999994</v>
      </c>
      <c r="H72" s="31">
        <v>71522.615128580001</v>
      </c>
      <c r="I72" s="31">
        <v>73742.970348589995</v>
      </c>
      <c r="J72" s="2">
        <f t="shared" si="0"/>
        <v>216715.63474216999</v>
      </c>
    </row>
    <row r="73" spans="1:10" ht="169.5" thickBot="1" x14ac:dyDescent="0.35">
      <c r="A73" s="10"/>
      <c r="B73" s="33" t="s">
        <v>131</v>
      </c>
      <c r="C73" s="34" t="s">
        <v>132</v>
      </c>
      <c r="D73" s="34">
        <v>100</v>
      </c>
      <c r="E73" s="35" t="s">
        <v>20</v>
      </c>
      <c r="F73" s="35" t="s">
        <v>31</v>
      </c>
      <c r="G73" s="36">
        <f>+'[1]ОБРАЗОВАНИЕ 07'!D11+'[1]ОБРАЗОВАНИЕ 07'!D13</f>
        <v>4287.3558000000003</v>
      </c>
      <c r="H73" s="36">
        <v>4415.9764740000001</v>
      </c>
      <c r="I73" s="36">
        <v>4394.5396949999995</v>
      </c>
      <c r="J73" s="2">
        <f t="shared" si="0"/>
        <v>13097.871969</v>
      </c>
    </row>
    <row r="74" spans="1:10" ht="113.25" thickBot="1" x14ac:dyDescent="0.35">
      <c r="A74" s="10"/>
      <c r="B74" s="33" t="s">
        <v>133</v>
      </c>
      <c r="C74" s="34" t="s">
        <v>132</v>
      </c>
      <c r="D74" s="34">
        <v>200</v>
      </c>
      <c r="E74" s="35" t="s">
        <v>20</v>
      </c>
      <c r="F74" s="35" t="s">
        <v>31</v>
      </c>
      <c r="G74" s="36">
        <f>'[1]ОБРАЗОВАНИЕ 07'!FZ11+'[1]ОБРАЗОВАНИЕ 07'!FZ13-'[1]ОБРАЗОВАНИЕ 07'!D13-'[1]ОБРАЗОВАНИЕ 07'!D11-'[1]ОБРАЗОВАНИЕ 07'!CY13-'[1]ОБРАЗОВАНИЕ 07'!CY11-'[1]ОБРАЗОВАНИЕ 07'!CM129</f>
        <v>4909.2000000000016</v>
      </c>
      <c r="H74" s="36">
        <v>4422.3000000000011</v>
      </c>
      <c r="I74" s="36">
        <v>4616.9999999999991</v>
      </c>
      <c r="J74" s="2">
        <f t="shared" si="0"/>
        <v>13948.500000000004</v>
      </c>
    </row>
    <row r="75" spans="1:10" ht="113.25" thickBot="1" x14ac:dyDescent="0.35">
      <c r="A75" s="10"/>
      <c r="B75" s="33" t="s">
        <v>134</v>
      </c>
      <c r="C75" s="34" t="s">
        <v>132</v>
      </c>
      <c r="D75" s="34">
        <v>500</v>
      </c>
      <c r="E75" s="35" t="s">
        <v>20</v>
      </c>
      <c r="F75" s="35" t="s">
        <v>31</v>
      </c>
      <c r="G75" s="36">
        <f>'[1]ОБРАЗОВАНИЕ 07'!CM129</f>
        <v>48.2</v>
      </c>
      <c r="H75" s="36">
        <v>0</v>
      </c>
      <c r="I75" s="36">
        <v>0</v>
      </c>
      <c r="J75" s="2">
        <f t="shared" si="0"/>
        <v>48.2</v>
      </c>
    </row>
    <row r="76" spans="1:10" ht="132" thickBot="1" x14ac:dyDescent="0.35">
      <c r="A76" s="10"/>
      <c r="B76" s="33" t="s">
        <v>135</v>
      </c>
      <c r="C76" s="34" t="s">
        <v>132</v>
      </c>
      <c r="D76" s="34">
        <v>600</v>
      </c>
      <c r="E76" s="35" t="s">
        <v>20</v>
      </c>
      <c r="F76" s="35" t="s">
        <v>31</v>
      </c>
      <c r="G76" s="36">
        <f>'[1]ОБРАЗОВАНИЕ 07'!FZ16</f>
        <v>22104.692600000002</v>
      </c>
      <c r="H76" s="36">
        <v>20277.404227999999</v>
      </c>
      <c r="I76" s="36">
        <v>20682.902289999998</v>
      </c>
      <c r="J76" s="2">
        <f t="shared" si="0"/>
        <v>63064.999118</v>
      </c>
    </row>
    <row r="77" spans="1:10" ht="113.25" thickBot="1" x14ac:dyDescent="0.35">
      <c r="A77" s="10"/>
      <c r="B77" s="33" t="s">
        <v>136</v>
      </c>
      <c r="C77" s="34" t="s">
        <v>132</v>
      </c>
      <c r="D77" s="34">
        <v>800</v>
      </c>
      <c r="E77" s="35" t="s">
        <v>20</v>
      </c>
      <c r="F77" s="35" t="s">
        <v>31</v>
      </c>
      <c r="G77" s="36">
        <f>'[1]ОБРАЗОВАНИЕ 07'!CY10+'[1]ОБРАЗОВАНИЕ 07'!CY13</f>
        <v>64.800000000000011</v>
      </c>
      <c r="H77" s="36">
        <v>64.800000000000011</v>
      </c>
      <c r="I77" s="36">
        <v>64.800000000000011</v>
      </c>
      <c r="J77" s="2">
        <f t="shared" si="0"/>
        <v>194.40000000000003</v>
      </c>
    </row>
    <row r="78" spans="1:10" ht="169.5" thickBot="1" x14ac:dyDescent="0.35">
      <c r="A78" s="10"/>
      <c r="B78" s="39" t="s">
        <v>137</v>
      </c>
      <c r="C78" s="34" t="s">
        <v>138</v>
      </c>
      <c r="D78" s="34">
        <v>100</v>
      </c>
      <c r="E78" s="35" t="s">
        <v>20</v>
      </c>
      <c r="F78" s="35" t="s">
        <v>31</v>
      </c>
      <c r="G78" s="36">
        <f>+'[1]ОБРАЗОВАНИЕ 07'!D12</f>
        <v>8168.6470950000003</v>
      </c>
      <c r="H78" s="36">
        <v>8454.7489786200003</v>
      </c>
      <c r="I78" s="36">
        <v>8742.0462740100011</v>
      </c>
      <c r="J78" s="2">
        <f t="shared" si="0"/>
        <v>25365.442347630003</v>
      </c>
    </row>
    <row r="79" spans="1:10" ht="150.75" thickBot="1" x14ac:dyDescent="0.35">
      <c r="A79" s="10"/>
      <c r="B79" s="39" t="s">
        <v>139</v>
      </c>
      <c r="C79" s="34" t="s">
        <v>138</v>
      </c>
      <c r="D79" s="34">
        <v>200</v>
      </c>
      <c r="E79" s="35" t="s">
        <v>20</v>
      </c>
      <c r="F79" s="35" t="s">
        <v>31</v>
      </c>
      <c r="G79" s="36">
        <f>+'[1]ОБРАЗОВАНИЕ 07'!FZ12-'[1]ОБРАЗОВАНИЕ 07'!D12</f>
        <v>377.08329999999842</v>
      </c>
      <c r="H79" s="36">
        <v>381.24229999999989</v>
      </c>
      <c r="I79" s="36">
        <v>655.89329999999973</v>
      </c>
      <c r="J79" s="2">
        <f t="shared" ref="J79:J154" si="1">G79+H79+I79</f>
        <v>1414.218899999998</v>
      </c>
    </row>
    <row r="80" spans="1:10" ht="150.75" thickBot="1" x14ac:dyDescent="0.35">
      <c r="A80" s="10"/>
      <c r="B80" s="39" t="s">
        <v>140</v>
      </c>
      <c r="C80" s="34" t="s">
        <v>138</v>
      </c>
      <c r="D80" s="34">
        <v>600</v>
      </c>
      <c r="E80" s="35" t="s">
        <v>20</v>
      </c>
      <c r="F80" s="35" t="s">
        <v>31</v>
      </c>
      <c r="G80" s="36">
        <f>+'[1]ОБРАЗОВАНИЕ 07'!FZ17</f>
        <v>31490.070469999999</v>
      </c>
      <c r="H80" s="36">
        <v>33506.14314796</v>
      </c>
      <c r="I80" s="36">
        <v>34585.788789580001</v>
      </c>
      <c r="J80" s="2">
        <f t="shared" si="1"/>
        <v>99582.00240754</v>
      </c>
    </row>
    <row r="81" spans="1:11" ht="19.5" thickBot="1" x14ac:dyDescent="0.35">
      <c r="A81" s="27"/>
      <c r="B81" s="28" t="s">
        <v>141</v>
      </c>
      <c r="C81" s="29" t="s">
        <v>142</v>
      </c>
      <c r="D81" s="30"/>
      <c r="E81" s="30"/>
      <c r="F81" s="30"/>
      <c r="G81" s="31">
        <f>G82+G83+G85+G86+G91+G92+G93+G94+G95+G96+G97+G84+G100+G98+G99+G101+G103+G104+G105+G89+G90+G87+G88+G106+G107+G108</f>
        <v>244930.75879999998</v>
      </c>
      <c r="H81" s="31">
        <v>246295.70650199996</v>
      </c>
      <c r="I81" s="31">
        <v>261356.48272099992</v>
      </c>
      <c r="J81" s="2">
        <f t="shared" si="1"/>
        <v>752582.9480229998</v>
      </c>
    </row>
    <row r="82" spans="1:11" ht="169.5" thickBot="1" x14ac:dyDescent="0.35">
      <c r="A82" s="10"/>
      <c r="B82" s="33" t="s">
        <v>131</v>
      </c>
      <c r="C82" s="34" t="s">
        <v>143</v>
      </c>
      <c r="D82" s="34">
        <v>100</v>
      </c>
      <c r="E82" s="35" t="s">
        <v>20</v>
      </c>
      <c r="F82" s="35" t="s">
        <v>61</v>
      </c>
      <c r="G82" s="36">
        <f>+'[1]ОБРАЗОВАНИЕ 07'!D23+'[1]ОБРАЗОВАНИЕ 07'!D28</f>
        <v>781.59059999999999</v>
      </c>
      <c r="H82" s="36">
        <v>805.038318</v>
      </c>
      <c r="I82" s="36">
        <v>801.13036499999987</v>
      </c>
      <c r="J82" s="2">
        <f t="shared" si="1"/>
        <v>2387.7592829999999</v>
      </c>
    </row>
    <row r="83" spans="1:11" ht="113.25" thickBot="1" x14ac:dyDescent="0.35">
      <c r="A83" s="10"/>
      <c r="B83" s="33" t="s">
        <v>133</v>
      </c>
      <c r="C83" s="34" t="s">
        <v>143</v>
      </c>
      <c r="D83" s="34">
        <v>200</v>
      </c>
      <c r="E83" s="35" t="s">
        <v>20</v>
      </c>
      <c r="F83" s="35" t="s">
        <v>61</v>
      </c>
      <c r="G83" s="36">
        <f>'[1]ОБРАЗОВАНИЕ 07'!FZ23+'[1]ОБРАЗОВАНИЕ 07'!FZ28-'[1]ОБРАЗОВАНИЕ 07'!D28-'[1]ОБРАЗОВАНИЕ 07'!D23-'[1]ОБРАЗОВАНИЕ 07'!CY23-'[1]ОБРАЗОВАНИЕ 07'!CY28-'[1]ОБРАЗОВАНИЕ 07'!CJ23</f>
        <v>13077.11</v>
      </c>
      <c r="H83" s="36">
        <v>10176.689499999999</v>
      </c>
      <c r="I83" s="36">
        <v>11719.210000000001</v>
      </c>
      <c r="J83" s="2">
        <f t="shared" si="1"/>
        <v>34973.0095</v>
      </c>
      <c r="K83" s="2"/>
    </row>
    <row r="84" spans="1:11" ht="113.25" hidden="1" thickBot="1" x14ac:dyDescent="0.35">
      <c r="A84" s="10"/>
      <c r="B84" s="33" t="s">
        <v>134</v>
      </c>
      <c r="C84" s="34" t="s">
        <v>143</v>
      </c>
      <c r="D84" s="34">
        <v>500</v>
      </c>
      <c r="E84" s="35" t="s">
        <v>20</v>
      </c>
      <c r="F84" s="35" t="s">
        <v>61</v>
      </c>
      <c r="G84" s="36">
        <f>'[1]ОБРАЗОВАНИЕ 07'!CI23</f>
        <v>0</v>
      </c>
      <c r="H84" s="36">
        <v>0</v>
      </c>
      <c r="I84" s="36">
        <v>0</v>
      </c>
      <c r="J84" s="2">
        <f t="shared" si="1"/>
        <v>0</v>
      </c>
    </row>
    <row r="85" spans="1:11" ht="132" thickBot="1" x14ac:dyDescent="0.35">
      <c r="A85" s="10"/>
      <c r="B85" s="33" t="s">
        <v>135</v>
      </c>
      <c r="C85" s="34" t="s">
        <v>143</v>
      </c>
      <c r="D85" s="34">
        <v>600</v>
      </c>
      <c r="E85" s="35" t="s">
        <v>20</v>
      </c>
      <c r="F85" s="35" t="s">
        <v>61</v>
      </c>
      <c r="G85" s="36">
        <f>'[1]ОБРАЗОВАНИЕ 07'!FZ39+'[1]ОБРАЗОВАНИЕ 07'!FZ44</f>
        <v>25332.231599999999</v>
      </c>
      <c r="H85" s="36">
        <v>21689.845818000002</v>
      </c>
      <c r="I85" s="36">
        <v>23545.842490000003</v>
      </c>
      <c r="J85" s="2">
        <f t="shared" si="1"/>
        <v>70567.919908000011</v>
      </c>
    </row>
    <row r="86" spans="1:11" ht="113.25" thickBot="1" x14ac:dyDescent="0.35">
      <c r="A86" s="10"/>
      <c r="B86" s="33" t="s">
        <v>136</v>
      </c>
      <c r="C86" s="34" t="s">
        <v>143</v>
      </c>
      <c r="D86" s="34">
        <v>800</v>
      </c>
      <c r="E86" s="35" t="s">
        <v>20</v>
      </c>
      <c r="F86" s="35" t="s">
        <v>61</v>
      </c>
      <c r="G86" s="36">
        <f>'[1]ОБРАЗОВАНИЕ 07'!CY23+'[1]ОБРАЗОВАНИЕ 07'!CY28</f>
        <v>721.3</v>
      </c>
      <c r="H86" s="36">
        <v>721.3</v>
      </c>
      <c r="I86" s="36">
        <v>721.3</v>
      </c>
      <c r="J86" s="2">
        <f t="shared" si="1"/>
        <v>2163.8999999999996</v>
      </c>
    </row>
    <row r="87" spans="1:11" ht="132" thickBot="1" x14ac:dyDescent="0.35">
      <c r="A87" s="10"/>
      <c r="B87" s="33" t="s">
        <v>508</v>
      </c>
      <c r="C87" s="34" t="s">
        <v>509</v>
      </c>
      <c r="D87" s="34">
        <v>200</v>
      </c>
      <c r="E87" s="35" t="s">
        <v>20</v>
      </c>
      <c r="F87" s="35" t="s">
        <v>61</v>
      </c>
      <c r="G87" s="36">
        <f>'[1]ОБРАЗОВАНИЕ 07'!FZ30</f>
        <v>2658.2999999999997</v>
      </c>
      <c r="H87" s="36">
        <v>2667</v>
      </c>
      <c r="I87" s="36">
        <v>2666.9</v>
      </c>
      <c r="J87" s="2"/>
    </row>
    <row r="88" spans="1:11" ht="150.75" thickBot="1" x14ac:dyDescent="0.35">
      <c r="A88" s="10"/>
      <c r="B88" s="33" t="s">
        <v>510</v>
      </c>
      <c r="C88" s="34" t="s">
        <v>509</v>
      </c>
      <c r="D88" s="34">
        <v>600</v>
      </c>
      <c r="E88" s="35" t="s">
        <v>20</v>
      </c>
      <c r="F88" s="35" t="s">
        <v>61</v>
      </c>
      <c r="G88" s="36">
        <f>'[1]ОБРАЗОВАНИЕ 07'!FZ46</f>
        <v>7797.7999999999993</v>
      </c>
      <c r="H88" s="36">
        <v>8339.7000000000007</v>
      </c>
      <c r="I88" s="36">
        <v>8483</v>
      </c>
      <c r="J88" s="2"/>
    </row>
    <row r="89" spans="1:11" ht="188.25" thickBot="1" x14ac:dyDescent="0.35">
      <c r="A89" s="10"/>
      <c r="B89" s="33" t="s">
        <v>511</v>
      </c>
      <c r="C89" s="34"/>
      <c r="D89" s="34">
        <v>100</v>
      </c>
      <c r="E89" s="35" t="s">
        <v>20</v>
      </c>
      <c r="F89" s="35" t="s">
        <v>61</v>
      </c>
      <c r="G89" s="36">
        <f>'[1]ОБРАЗОВАНИЕ 07'!FZ27</f>
        <v>5265.0275999999994</v>
      </c>
      <c r="H89" s="36">
        <v>5265.0275999999994</v>
      </c>
      <c r="I89" s="36">
        <v>5265.0275999999994</v>
      </c>
      <c r="J89" s="2"/>
    </row>
    <row r="90" spans="1:11" ht="150.75" thickBot="1" x14ac:dyDescent="0.35">
      <c r="A90" s="10"/>
      <c r="B90" s="33" t="s">
        <v>512</v>
      </c>
      <c r="C90" s="34"/>
      <c r="D90" s="34">
        <v>600</v>
      </c>
      <c r="E90" s="35" t="s">
        <v>20</v>
      </c>
      <c r="F90" s="35" t="s">
        <v>61</v>
      </c>
      <c r="G90" s="36">
        <f>'[1]ОБРАЗОВАНИЕ 07'!FZ43</f>
        <v>6921.6924000000008</v>
      </c>
      <c r="H90" s="36">
        <v>6921.6924000000008</v>
      </c>
      <c r="I90" s="36">
        <v>6921.6924000000008</v>
      </c>
      <c r="J90" s="2"/>
    </row>
    <row r="91" spans="1:11" ht="207" thickBot="1" x14ac:dyDescent="0.35">
      <c r="A91" s="10"/>
      <c r="B91" s="39" t="s">
        <v>144</v>
      </c>
      <c r="C91" s="34" t="s">
        <v>145</v>
      </c>
      <c r="D91" s="34">
        <v>100</v>
      </c>
      <c r="E91" s="35" t="s">
        <v>20</v>
      </c>
      <c r="F91" s="35" t="s">
        <v>61</v>
      </c>
      <c r="G91" s="36">
        <f>'[1]ОБРАЗОВАНИЕ 07'!D25</f>
        <v>55986</v>
      </c>
      <c r="H91" s="36">
        <v>56506.8</v>
      </c>
      <c r="I91" s="36">
        <v>58199.4</v>
      </c>
      <c r="J91" s="2">
        <f t="shared" si="1"/>
        <v>170692.2</v>
      </c>
    </row>
    <row r="92" spans="1:11" ht="169.5" thickBot="1" x14ac:dyDescent="0.35">
      <c r="A92" s="10"/>
      <c r="B92" s="39" t="s">
        <v>146</v>
      </c>
      <c r="C92" s="34" t="s">
        <v>145</v>
      </c>
      <c r="D92" s="34">
        <v>200</v>
      </c>
      <c r="E92" s="35" t="s">
        <v>20</v>
      </c>
      <c r="F92" s="35" t="s">
        <v>61</v>
      </c>
      <c r="G92" s="36">
        <f>'[1]ОБРАЗОВАНИЕ 07'!FZ25-'[1]ОБРАЗОВАНИЕ 07'!D25-'[1]ОБРАЗОВАНИЕ 07'!CI25-'[1]ОБРАЗОВАНИЕ 07'!CP25</f>
        <v>2811.5999999999985</v>
      </c>
      <c r="H92" s="36">
        <v>2935.1999999999971</v>
      </c>
      <c r="I92" s="36">
        <v>3242.5999999999985</v>
      </c>
      <c r="J92" s="2">
        <f t="shared" si="1"/>
        <v>8989.3999999999942</v>
      </c>
    </row>
    <row r="93" spans="1:11" ht="169.5" thickBot="1" x14ac:dyDescent="0.35">
      <c r="A93" s="10"/>
      <c r="B93" s="39" t="s">
        <v>147</v>
      </c>
      <c r="C93" s="34" t="s">
        <v>145</v>
      </c>
      <c r="D93" s="34">
        <v>600</v>
      </c>
      <c r="E93" s="35" t="s">
        <v>20</v>
      </c>
      <c r="F93" s="35" t="s">
        <v>61</v>
      </c>
      <c r="G93" s="36">
        <f>'[1]ОБРАЗОВАНИЕ 07'!FZ41</f>
        <v>106089.60000000001</v>
      </c>
      <c r="H93" s="36">
        <v>113689.60000000001</v>
      </c>
      <c r="I93" s="36">
        <v>121211.79999999999</v>
      </c>
      <c r="J93" s="2">
        <f t="shared" si="1"/>
        <v>340991</v>
      </c>
    </row>
    <row r="94" spans="1:11" ht="188.25" thickBot="1" x14ac:dyDescent="0.35">
      <c r="A94" s="10"/>
      <c r="B94" s="39" t="s">
        <v>148</v>
      </c>
      <c r="C94" s="34" t="s">
        <v>149</v>
      </c>
      <c r="D94" s="34">
        <v>100</v>
      </c>
      <c r="E94" s="35" t="s">
        <v>20</v>
      </c>
      <c r="F94" s="35" t="s">
        <v>31</v>
      </c>
      <c r="G94" s="36">
        <f>'[1]ОБРАЗОВАНИЕ 07'!D26</f>
        <v>4026.3047999999999</v>
      </c>
      <c r="H94" s="36">
        <v>4167.2254679999996</v>
      </c>
      <c r="I94" s="36">
        <v>4167.2254679999996</v>
      </c>
      <c r="J94" s="2">
        <f t="shared" si="1"/>
        <v>12360.755735999999</v>
      </c>
    </row>
    <row r="95" spans="1:11" ht="150.75" thickBot="1" x14ac:dyDescent="0.35">
      <c r="A95" s="10"/>
      <c r="B95" s="39" t="s">
        <v>150</v>
      </c>
      <c r="C95" s="34" t="s">
        <v>149</v>
      </c>
      <c r="D95" s="34">
        <v>200</v>
      </c>
      <c r="E95" s="35" t="s">
        <v>20</v>
      </c>
      <c r="F95" s="35" t="s">
        <v>31</v>
      </c>
      <c r="G95" s="36">
        <f>'[1]ОБРАЗОВАНИЕ 07'!FZ26-'[1]ОБРАЗОВАНИЕ 07'!D26-'[1]ОБРАЗОВАНИЕ 07'!CY26</f>
        <v>65.400000000000546</v>
      </c>
      <c r="H95" s="36">
        <v>65.400000000000546</v>
      </c>
      <c r="I95" s="36">
        <v>415.40000000000055</v>
      </c>
      <c r="J95" s="2">
        <f t="shared" si="1"/>
        <v>546.20000000000164</v>
      </c>
    </row>
    <row r="96" spans="1:11" ht="150.75" thickBot="1" x14ac:dyDescent="0.35">
      <c r="A96" s="10"/>
      <c r="B96" s="39" t="s">
        <v>151</v>
      </c>
      <c r="C96" s="34" t="s">
        <v>149</v>
      </c>
      <c r="D96" s="34">
        <v>600</v>
      </c>
      <c r="E96" s="35" t="s">
        <v>20</v>
      </c>
      <c r="F96" s="35" t="s">
        <v>31</v>
      </c>
      <c r="G96" s="36">
        <f>'[1]ОБРАЗОВАНИЕ 07'!FZ42</f>
        <v>982.20279999999991</v>
      </c>
      <c r="H96" s="36">
        <v>1015.9883979999998</v>
      </c>
      <c r="I96" s="36">
        <v>1165.988398</v>
      </c>
      <c r="J96" s="2">
        <f t="shared" si="1"/>
        <v>3164.1795959999999</v>
      </c>
    </row>
    <row r="97" spans="1:10" ht="169.5" thickBot="1" x14ac:dyDescent="0.35">
      <c r="A97" s="10"/>
      <c r="B97" s="39" t="s">
        <v>152</v>
      </c>
      <c r="C97" s="55" t="s">
        <v>153</v>
      </c>
      <c r="D97" s="40">
        <v>300</v>
      </c>
      <c r="E97" s="40">
        <v>10</v>
      </c>
      <c r="F97" s="35" t="s">
        <v>32</v>
      </c>
      <c r="G97" s="58">
        <f>'[1]Социальная политика 10'!FZ26</f>
        <v>389</v>
      </c>
      <c r="H97" s="58">
        <v>389</v>
      </c>
      <c r="I97" s="58">
        <v>389</v>
      </c>
      <c r="J97" s="2">
        <f t="shared" si="1"/>
        <v>1167</v>
      </c>
    </row>
    <row r="98" spans="1:10" ht="132" thickBot="1" x14ac:dyDescent="0.35">
      <c r="A98" s="10"/>
      <c r="B98" s="39" t="s">
        <v>154</v>
      </c>
      <c r="C98" s="55" t="s">
        <v>155</v>
      </c>
      <c r="D98" s="40">
        <v>200</v>
      </c>
      <c r="E98" s="46" t="s">
        <v>20</v>
      </c>
      <c r="F98" s="59" t="s">
        <v>61</v>
      </c>
      <c r="G98" s="42">
        <f>'[1]ОБРАЗОВАНИЕ 07'!FZ29</f>
        <v>340</v>
      </c>
      <c r="H98" s="42">
        <v>340</v>
      </c>
      <c r="I98" s="42">
        <v>340</v>
      </c>
      <c r="J98" s="2">
        <f t="shared" si="1"/>
        <v>1020</v>
      </c>
    </row>
    <row r="99" spans="1:10" ht="132" thickBot="1" x14ac:dyDescent="0.35">
      <c r="A99" s="10"/>
      <c r="B99" s="39" t="s">
        <v>156</v>
      </c>
      <c r="C99" s="55" t="s">
        <v>155</v>
      </c>
      <c r="D99" s="40">
        <v>600</v>
      </c>
      <c r="E99" s="46" t="s">
        <v>20</v>
      </c>
      <c r="F99" s="59" t="s">
        <v>61</v>
      </c>
      <c r="G99" s="42">
        <f>'[1]ОБРАЗОВАНИЕ 07'!FZ45</f>
        <v>1040.8</v>
      </c>
      <c r="H99" s="42">
        <v>1040.8</v>
      </c>
      <c r="I99" s="42">
        <v>1040.8</v>
      </c>
      <c r="J99" s="2">
        <f t="shared" si="1"/>
        <v>3122.3999999999996</v>
      </c>
    </row>
    <row r="100" spans="1:10" ht="132" thickBot="1" x14ac:dyDescent="0.35">
      <c r="A100" s="10"/>
      <c r="B100" s="39" t="s">
        <v>157</v>
      </c>
      <c r="C100" s="55" t="s">
        <v>158</v>
      </c>
      <c r="D100" s="40">
        <v>200</v>
      </c>
      <c r="E100" s="46" t="s">
        <v>20</v>
      </c>
      <c r="F100" s="35" t="s">
        <v>61</v>
      </c>
      <c r="G100" s="42">
        <f>+'[1]ОБРАЗОВАНИЕ 07'!FZ99</f>
        <v>100</v>
      </c>
      <c r="H100" s="42">
        <v>100</v>
      </c>
      <c r="I100" s="42">
        <v>100</v>
      </c>
      <c r="J100" s="2">
        <f t="shared" si="1"/>
        <v>300</v>
      </c>
    </row>
    <row r="101" spans="1:10" ht="150.75" hidden="1" thickBot="1" x14ac:dyDescent="0.35">
      <c r="A101" s="10"/>
      <c r="B101" s="39" t="s">
        <v>159</v>
      </c>
      <c r="C101" s="55" t="s">
        <v>160</v>
      </c>
      <c r="D101" s="40">
        <v>600</v>
      </c>
      <c r="E101" s="46" t="s">
        <v>20</v>
      </c>
      <c r="F101" s="35" t="s">
        <v>61</v>
      </c>
      <c r="G101" s="42">
        <f>'[1]ОБРАЗОВАНИЕ 07'!FZ47</f>
        <v>0</v>
      </c>
      <c r="H101" s="42">
        <v>0</v>
      </c>
      <c r="I101" s="42">
        <v>0</v>
      </c>
      <c r="J101" s="2">
        <f t="shared" si="1"/>
        <v>0</v>
      </c>
    </row>
    <row r="102" spans="1:10" ht="150.75" thickBot="1" x14ac:dyDescent="0.35">
      <c r="A102" s="10"/>
      <c r="B102" s="39" t="s">
        <v>513</v>
      </c>
      <c r="C102" s="55" t="s">
        <v>162</v>
      </c>
      <c r="D102" s="40">
        <v>200</v>
      </c>
      <c r="E102" s="46" t="s">
        <v>20</v>
      </c>
      <c r="F102" s="35" t="s">
        <v>61</v>
      </c>
      <c r="G102" s="42"/>
      <c r="H102" s="42">
        <v>3168.8</v>
      </c>
      <c r="I102" s="42">
        <v>3127.3</v>
      </c>
      <c r="J102" s="2"/>
    </row>
    <row r="103" spans="1:10" ht="169.5" thickBot="1" x14ac:dyDescent="0.35">
      <c r="A103" s="10"/>
      <c r="B103" s="39" t="s">
        <v>161</v>
      </c>
      <c r="C103" s="55" t="s">
        <v>162</v>
      </c>
      <c r="D103" s="40">
        <v>600</v>
      </c>
      <c r="E103" s="46" t="s">
        <v>20</v>
      </c>
      <c r="F103" s="35" t="s">
        <v>61</v>
      </c>
      <c r="G103" s="42">
        <f>'[1]ОБРАЗОВАНИЕ 07'!FZ159</f>
        <v>1899.6</v>
      </c>
      <c r="H103" s="42">
        <v>1584.4</v>
      </c>
      <c r="I103" s="42">
        <v>3127.4</v>
      </c>
      <c r="J103" s="2">
        <f t="shared" si="1"/>
        <v>6611.4</v>
      </c>
    </row>
    <row r="104" spans="1:10" ht="132" thickBot="1" x14ac:dyDescent="0.35">
      <c r="A104" s="10"/>
      <c r="B104" s="39" t="s">
        <v>514</v>
      </c>
      <c r="C104" s="55"/>
      <c r="D104" s="40">
        <v>200</v>
      </c>
      <c r="E104" s="46" t="s">
        <v>20</v>
      </c>
      <c r="F104" s="35" t="s">
        <v>61</v>
      </c>
      <c r="G104" s="42">
        <f>'[1]ОБРАЗОВАНИЕ 07'!FZ33</f>
        <v>1568.7329999999999</v>
      </c>
      <c r="H104" s="42">
        <v>3137.4659999999999</v>
      </c>
      <c r="I104" s="42">
        <v>4705.4660000000003</v>
      </c>
      <c r="J104" s="2"/>
    </row>
    <row r="105" spans="1:10" ht="132" thickBot="1" x14ac:dyDescent="0.35">
      <c r="A105" s="10"/>
      <c r="B105" s="39" t="s">
        <v>515</v>
      </c>
      <c r="C105" s="55"/>
      <c r="D105" s="40">
        <v>600</v>
      </c>
      <c r="E105" s="46" t="s">
        <v>20</v>
      </c>
      <c r="F105" s="35" t="s">
        <v>61</v>
      </c>
      <c r="G105" s="42">
        <f>'[1]ОБРАЗОВАНИЕ 07'!FZ49</f>
        <v>3137.4659999999999</v>
      </c>
      <c r="H105" s="42">
        <v>1568.7329999999999</v>
      </c>
      <c r="I105" s="42">
        <v>0</v>
      </c>
      <c r="J105" s="2"/>
    </row>
    <row r="106" spans="1:10" ht="169.5" thickBot="1" x14ac:dyDescent="0.35">
      <c r="A106" s="10"/>
      <c r="B106" s="39" t="s">
        <v>516</v>
      </c>
      <c r="C106" s="55"/>
      <c r="D106" s="40">
        <v>600</v>
      </c>
      <c r="E106" s="46" t="s">
        <v>20</v>
      </c>
      <c r="F106" s="35" t="s">
        <v>61</v>
      </c>
      <c r="G106" s="42">
        <f>'[1]ОБРАЗОВАНИЕ 07'!FZ51</f>
        <v>1239</v>
      </c>
      <c r="H106" s="42">
        <v>0</v>
      </c>
      <c r="I106" s="42">
        <v>0</v>
      </c>
      <c r="J106" s="2"/>
    </row>
    <row r="107" spans="1:10" ht="94.5" thickBot="1" x14ac:dyDescent="0.35">
      <c r="A107" s="10"/>
      <c r="B107" s="39" t="s">
        <v>517</v>
      </c>
      <c r="C107" s="55" t="s">
        <v>518</v>
      </c>
      <c r="D107" s="40">
        <v>200</v>
      </c>
      <c r="E107" s="46" t="s">
        <v>20</v>
      </c>
      <c r="F107" s="35" t="s">
        <v>61</v>
      </c>
      <c r="G107" s="42">
        <f>'[1]ОБРАЗОВАНИЕ 07'!FZ37</f>
        <v>900</v>
      </c>
      <c r="H107" s="42">
        <v>0</v>
      </c>
      <c r="I107" s="42">
        <v>0</v>
      </c>
      <c r="J107" s="2"/>
    </row>
    <row r="108" spans="1:10" ht="113.25" thickBot="1" x14ac:dyDescent="0.35">
      <c r="A108" s="10"/>
      <c r="B108" s="39" t="s">
        <v>519</v>
      </c>
      <c r="C108" s="55" t="s">
        <v>518</v>
      </c>
      <c r="D108" s="40">
        <v>600</v>
      </c>
      <c r="E108" s="46" t="s">
        <v>20</v>
      </c>
      <c r="F108" s="35" t="s">
        <v>61</v>
      </c>
      <c r="G108" s="42">
        <f>'[1]ОБРАЗОВАНИЕ 07'!FZ53</f>
        <v>1800</v>
      </c>
      <c r="H108" s="42">
        <v>0</v>
      </c>
      <c r="I108" s="42">
        <v>0</v>
      </c>
      <c r="J108" s="2"/>
    </row>
    <row r="109" spans="1:10" ht="38.25" hidden="1" thickBot="1" x14ac:dyDescent="0.35">
      <c r="A109" s="27"/>
      <c r="B109" s="28" t="s">
        <v>163</v>
      </c>
      <c r="C109" s="29" t="s">
        <v>164</v>
      </c>
      <c r="D109" s="30"/>
      <c r="E109" s="30"/>
      <c r="F109" s="30"/>
      <c r="G109" s="60"/>
      <c r="H109" s="60"/>
      <c r="I109" s="60"/>
      <c r="J109" s="2">
        <f t="shared" si="1"/>
        <v>0</v>
      </c>
    </row>
    <row r="110" spans="1:10" ht="19.5" hidden="1" thickBot="1" x14ac:dyDescent="0.35">
      <c r="A110" s="27"/>
      <c r="B110" s="28" t="s">
        <v>165</v>
      </c>
      <c r="C110" s="29" t="s">
        <v>166</v>
      </c>
      <c r="D110" s="30"/>
      <c r="E110" s="30"/>
      <c r="F110" s="30"/>
      <c r="G110" s="60"/>
      <c r="H110" s="60"/>
      <c r="I110" s="60"/>
      <c r="J110" s="2">
        <f t="shared" si="1"/>
        <v>0</v>
      </c>
    </row>
    <row r="111" spans="1:10" ht="38.25" hidden="1" thickBot="1" x14ac:dyDescent="0.35">
      <c r="A111" s="27"/>
      <c r="B111" s="28" t="s">
        <v>167</v>
      </c>
      <c r="C111" s="29" t="s">
        <v>168</v>
      </c>
      <c r="D111" s="30"/>
      <c r="E111" s="30"/>
      <c r="F111" s="30"/>
      <c r="G111" s="60"/>
      <c r="H111" s="60"/>
      <c r="I111" s="60"/>
      <c r="J111" s="2">
        <f t="shared" si="1"/>
        <v>0</v>
      </c>
    </row>
    <row r="112" spans="1:10" ht="38.25" hidden="1" thickBot="1" x14ac:dyDescent="0.35">
      <c r="A112" s="27"/>
      <c r="B112" s="28" t="s">
        <v>169</v>
      </c>
      <c r="C112" s="29" t="s">
        <v>170</v>
      </c>
      <c r="D112" s="30"/>
      <c r="E112" s="30"/>
      <c r="F112" s="30"/>
      <c r="G112" s="60"/>
      <c r="H112" s="60"/>
      <c r="I112" s="60"/>
      <c r="J112" s="2">
        <f t="shared" si="1"/>
        <v>0</v>
      </c>
    </row>
    <row r="113" spans="1:10" ht="19.5" thickBot="1" x14ac:dyDescent="0.35">
      <c r="A113" s="52" t="s">
        <v>171</v>
      </c>
      <c r="B113" s="57" t="s">
        <v>172</v>
      </c>
      <c r="C113" s="52" t="s">
        <v>173</v>
      </c>
      <c r="D113" s="57"/>
      <c r="E113" s="57"/>
      <c r="F113" s="57"/>
      <c r="G113" s="26">
        <f>G114+G121</f>
        <v>29251.530199999997</v>
      </c>
      <c r="H113" s="26">
        <v>26108.702700000002</v>
      </c>
      <c r="I113" s="26">
        <v>27027.804954999992</v>
      </c>
      <c r="J113" s="2">
        <f t="shared" si="1"/>
        <v>82388.037855000002</v>
      </c>
    </row>
    <row r="114" spans="1:10" ht="57" thickBot="1" x14ac:dyDescent="0.35">
      <c r="A114" s="27"/>
      <c r="B114" s="28" t="s">
        <v>174</v>
      </c>
      <c r="C114" s="29" t="s">
        <v>175</v>
      </c>
      <c r="D114" s="30"/>
      <c r="E114" s="30"/>
      <c r="F114" s="30"/>
      <c r="G114" s="31">
        <f>G116+G117+G118+G119+G120+G115</f>
        <v>28951.530199999997</v>
      </c>
      <c r="H114" s="31">
        <v>26108.702700000002</v>
      </c>
      <c r="I114" s="31">
        <v>27027.804954999992</v>
      </c>
      <c r="J114" s="2">
        <f t="shared" si="1"/>
        <v>82088.037855000002</v>
      </c>
    </row>
    <row r="115" spans="1:10" ht="150.75" thickBot="1" x14ac:dyDescent="0.35">
      <c r="A115" s="10"/>
      <c r="B115" s="33" t="s">
        <v>520</v>
      </c>
      <c r="C115" s="61" t="s">
        <v>521</v>
      </c>
      <c r="D115" s="34">
        <v>600</v>
      </c>
      <c r="E115" s="35" t="s">
        <v>20</v>
      </c>
      <c r="F115" s="35" t="s">
        <v>51</v>
      </c>
      <c r="G115" s="36">
        <f>'[1]ОБРАЗОВАНИЕ 07'!FZ63</f>
        <v>2232.69</v>
      </c>
      <c r="H115" s="36">
        <v>0</v>
      </c>
      <c r="I115" s="36">
        <v>0</v>
      </c>
      <c r="J115" s="2"/>
    </row>
    <row r="116" spans="1:10" ht="169.5" thickBot="1" x14ac:dyDescent="0.35">
      <c r="A116" s="10"/>
      <c r="B116" s="33" t="s">
        <v>176</v>
      </c>
      <c r="C116" s="34" t="s">
        <v>177</v>
      </c>
      <c r="D116" s="34">
        <v>100</v>
      </c>
      <c r="E116" s="35" t="s">
        <v>20</v>
      </c>
      <c r="F116" s="35" t="s">
        <v>51</v>
      </c>
      <c r="G116" s="36">
        <f>'[1]ОБРАЗОВАНИЕ 07'!D56</f>
        <v>11027.4192</v>
      </c>
      <c r="H116" s="36">
        <v>11027.4192</v>
      </c>
      <c r="I116" s="36">
        <v>11303.104679999999</v>
      </c>
      <c r="J116" s="2">
        <f t="shared" si="1"/>
        <v>33357.943079999997</v>
      </c>
    </row>
    <row r="117" spans="1:10" ht="113.25" thickBot="1" x14ac:dyDescent="0.35">
      <c r="A117" s="10"/>
      <c r="B117" s="33" t="s">
        <v>178</v>
      </c>
      <c r="C117" s="34" t="s">
        <v>177</v>
      </c>
      <c r="D117" s="34">
        <v>200</v>
      </c>
      <c r="E117" s="35" t="s">
        <v>20</v>
      </c>
      <c r="F117" s="35" t="s">
        <v>51</v>
      </c>
      <c r="G117" s="36">
        <f>'[1]ОБРАЗОВАНИЕ 07'!FZ56-'[1]ОБРАЗОВАНИЕ 07'!D56-'[1]ОБРАЗОВАНИЕ 07'!CY56-'[1]ОБРАЗОВАНИЕ 07'!DJ56</f>
        <v>1565.6499999999978</v>
      </c>
      <c r="H117" s="36">
        <v>1270.7124999999996</v>
      </c>
      <c r="I117" s="36">
        <v>1422.0499999999993</v>
      </c>
      <c r="J117" s="2">
        <f t="shared" si="1"/>
        <v>4258.4124999999967</v>
      </c>
    </row>
    <row r="118" spans="1:10" ht="113.25" thickBot="1" x14ac:dyDescent="0.35">
      <c r="A118" s="10"/>
      <c r="B118" s="33" t="s">
        <v>179</v>
      </c>
      <c r="C118" s="34" t="s">
        <v>177</v>
      </c>
      <c r="D118" s="34">
        <v>300</v>
      </c>
      <c r="E118" s="35" t="s">
        <v>20</v>
      </c>
      <c r="F118" s="35" t="s">
        <v>51</v>
      </c>
      <c r="G118" s="36">
        <f>'[1]ОБРАЗОВАНИЕ 07'!DK56</f>
        <v>18</v>
      </c>
      <c r="H118" s="36">
        <v>0</v>
      </c>
      <c r="I118" s="36">
        <v>0</v>
      </c>
      <c r="J118" s="2">
        <f t="shared" si="1"/>
        <v>18</v>
      </c>
    </row>
    <row r="119" spans="1:10" ht="132" thickBot="1" x14ac:dyDescent="0.35">
      <c r="A119" s="10"/>
      <c r="B119" s="33" t="s">
        <v>180</v>
      </c>
      <c r="C119" s="34" t="s">
        <v>177</v>
      </c>
      <c r="D119" s="34">
        <v>600</v>
      </c>
      <c r="E119" s="35" t="s">
        <v>20</v>
      </c>
      <c r="F119" s="35" t="s">
        <v>51</v>
      </c>
      <c r="G119" s="36">
        <f>'[1]ОБРАЗОВАНИЕ 07'!FZ61</f>
        <v>14098.271000000001</v>
      </c>
      <c r="H119" s="36">
        <v>13801.071</v>
      </c>
      <c r="I119" s="36">
        <v>14293.150274999996</v>
      </c>
      <c r="J119" s="2">
        <f t="shared" si="1"/>
        <v>42192.492274999997</v>
      </c>
    </row>
    <row r="120" spans="1:10" ht="113.25" thickBot="1" x14ac:dyDescent="0.35">
      <c r="A120" s="10"/>
      <c r="B120" s="33" t="s">
        <v>181</v>
      </c>
      <c r="C120" s="34" t="s">
        <v>177</v>
      </c>
      <c r="D120" s="34">
        <v>800</v>
      </c>
      <c r="E120" s="35" t="s">
        <v>20</v>
      </c>
      <c r="F120" s="35" t="s">
        <v>51</v>
      </c>
      <c r="G120" s="36">
        <f>'[1]ОБРАЗОВАНИЕ 07'!CY56</f>
        <v>9.5</v>
      </c>
      <c r="H120" s="36">
        <v>9.5</v>
      </c>
      <c r="I120" s="36">
        <v>9.5</v>
      </c>
      <c r="J120" s="2">
        <f t="shared" si="1"/>
        <v>28.5</v>
      </c>
    </row>
    <row r="121" spans="1:10" ht="38.25" thickBot="1" x14ac:dyDescent="0.35">
      <c r="A121" s="27"/>
      <c r="B121" s="28" t="s">
        <v>182</v>
      </c>
      <c r="C121" s="29" t="s">
        <v>183</v>
      </c>
      <c r="D121" s="30"/>
      <c r="E121" s="30"/>
      <c r="F121" s="30"/>
      <c r="G121" s="31">
        <f>G122</f>
        <v>300</v>
      </c>
      <c r="H121" s="31">
        <v>0</v>
      </c>
      <c r="I121" s="31">
        <v>0</v>
      </c>
      <c r="J121" s="2">
        <f t="shared" si="1"/>
        <v>300</v>
      </c>
    </row>
    <row r="122" spans="1:10" ht="94.5" thickBot="1" x14ac:dyDescent="0.35">
      <c r="A122" s="10"/>
      <c r="B122" s="33" t="s">
        <v>184</v>
      </c>
      <c r="C122" s="34" t="s">
        <v>185</v>
      </c>
      <c r="D122" s="34">
        <v>200</v>
      </c>
      <c r="E122" s="35" t="s">
        <v>20</v>
      </c>
      <c r="F122" s="35" t="s">
        <v>186</v>
      </c>
      <c r="G122" s="36">
        <f>'[1]ОБРАЗОВАНИЕ 07'!FZ79</f>
        <v>300</v>
      </c>
      <c r="H122" s="36">
        <v>0</v>
      </c>
      <c r="I122" s="36">
        <v>0</v>
      </c>
      <c r="J122" s="2">
        <f t="shared" si="1"/>
        <v>300</v>
      </c>
    </row>
    <row r="123" spans="1:10" ht="19.5" thickBot="1" x14ac:dyDescent="0.35">
      <c r="A123" s="52" t="s">
        <v>187</v>
      </c>
      <c r="B123" s="57" t="s">
        <v>188</v>
      </c>
      <c r="C123" s="52" t="s">
        <v>189</v>
      </c>
      <c r="D123" s="57"/>
      <c r="E123" s="57"/>
      <c r="F123" s="57"/>
      <c r="G123" s="26">
        <f>G124+G128</f>
        <v>4107.8</v>
      </c>
      <c r="H123" s="26">
        <v>4117.8</v>
      </c>
      <c r="I123" s="26">
        <v>4127.8</v>
      </c>
      <c r="J123" s="2">
        <f t="shared" si="1"/>
        <v>12353.400000000001</v>
      </c>
    </row>
    <row r="124" spans="1:10" ht="57" hidden="1" thickBot="1" x14ac:dyDescent="0.35">
      <c r="A124" s="27"/>
      <c r="B124" s="28" t="s">
        <v>190</v>
      </c>
      <c r="C124" s="29" t="s">
        <v>191</v>
      </c>
      <c r="D124" s="30"/>
      <c r="E124" s="30"/>
      <c r="F124" s="30"/>
      <c r="G124" s="31">
        <f>G125+G126+G127</f>
        <v>0</v>
      </c>
      <c r="H124" s="31">
        <v>0</v>
      </c>
      <c r="I124" s="31">
        <v>0</v>
      </c>
      <c r="J124" s="2">
        <f t="shared" si="1"/>
        <v>0</v>
      </c>
    </row>
    <row r="125" spans="1:10" ht="113.25" hidden="1" thickBot="1" x14ac:dyDescent="0.35">
      <c r="A125" s="10"/>
      <c r="B125" s="33" t="s">
        <v>192</v>
      </c>
      <c r="C125" s="34" t="s">
        <v>193</v>
      </c>
      <c r="D125" s="34">
        <v>200</v>
      </c>
      <c r="E125" s="35" t="s">
        <v>20</v>
      </c>
      <c r="F125" s="35" t="s">
        <v>20</v>
      </c>
      <c r="G125" s="36"/>
      <c r="H125" s="36"/>
      <c r="I125" s="36"/>
      <c r="J125" s="2">
        <f t="shared" si="1"/>
        <v>0</v>
      </c>
    </row>
    <row r="126" spans="1:10" ht="113.25" hidden="1" thickBot="1" x14ac:dyDescent="0.35">
      <c r="A126" s="10"/>
      <c r="B126" s="33" t="s">
        <v>194</v>
      </c>
      <c r="C126" s="34" t="s">
        <v>195</v>
      </c>
      <c r="D126" s="34">
        <v>200</v>
      </c>
      <c r="E126" s="35" t="s">
        <v>20</v>
      </c>
      <c r="F126" s="35" t="s">
        <v>20</v>
      </c>
      <c r="G126" s="36"/>
      <c r="H126" s="36"/>
      <c r="I126" s="36"/>
      <c r="J126" s="2">
        <f t="shared" si="1"/>
        <v>0</v>
      </c>
    </row>
    <row r="127" spans="1:10" ht="113.25" hidden="1" thickBot="1" x14ac:dyDescent="0.35">
      <c r="A127" s="10"/>
      <c r="B127" s="33" t="s">
        <v>196</v>
      </c>
      <c r="C127" s="34" t="s">
        <v>197</v>
      </c>
      <c r="D127" s="34">
        <v>200</v>
      </c>
      <c r="E127" s="35" t="s">
        <v>20</v>
      </c>
      <c r="F127" s="35" t="s">
        <v>20</v>
      </c>
      <c r="G127" s="36"/>
      <c r="H127" s="36"/>
      <c r="I127" s="36"/>
      <c r="J127" s="2">
        <f t="shared" si="1"/>
        <v>0</v>
      </c>
    </row>
    <row r="128" spans="1:10" ht="19.5" thickBot="1" x14ac:dyDescent="0.35">
      <c r="A128" s="27"/>
      <c r="B128" s="28" t="s">
        <v>198</v>
      </c>
      <c r="C128" s="29" t="s">
        <v>199</v>
      </c>
      <c r="D128" s="30"/>
      <c r="E128" s="30"/>
      <c r="F128" s="30"/>
      <c r="G128" s="31">
        <f>G131+G129+G130</f>
        <v>4107.8</v>
      </c>
      <c r="H128" s="31">
        <v>4117.8</v>
      </c>
      <c r="I128" s="31">
        <v>4127.8</v>
      </c>
      <c r="J128" s="2">
        <f t="shared" si="1"/>
        <v>12353.400000000001</v>
      </c>
    </row>
    <row r="129" spans="1:10" ht="113.25" thickBot="1" x14ac:dyDescent="0.35">
      <c r="A129" s="10"/>
      <c r="B129" s="33" t="s">
        <v>200</v>
      </c>
      <c r="C129" s="34" t="s">
        <v>201</v>
      </c>
      <c r="D129" s="34">
        <v>200</v>
      </c>
      <c r="E129" s="35" t="s">
        <v>20</v>
      </c>
      <c r="F129" s="35" t="s">
        <v>20</v>
      </c>
      <c r="G129" s="36">
        <f>'[1]ОБРАЗОВАНИЕ 07'!FZ75</f>
        <v>3736.3</v>
      </c>
      <c r="H129" s="36">
        <v>0</v>
      </c>
      <c r="I129" s="36">
        <v>0</v>
      </c>
      <c r="J129" s="2">
        <f t="shared" si="1"/>
        <v>3736.3</v>
      </c>
    </row>
    <row r="130" spans="1:10" ht="94.5" thickBot="1" x14ac:dyDescent="0.35">
      <c r="A130" s="10"/>
      <c r="B130" s="33" t="s">
        <v>202</v>
      </c>
      <c r="C130" s="34" t="s">
        <v>203</v>
      </c>
      <c r="D130" s="34">
        <v>300</v>
      </c>
      <c r="E130" s="35" t="s">
        <v>20</v>
      </c>
      <c r="F130" s="35" t="s">
        <v>20</v>
      </c>
      <c r="G130" s="36">
        <f>'[1]ОБРАЗОВАНИЕ 07'!FZ76</f>
        <v>250</v>
      </c>
      <c r="H130" s="36">
        <v>3996.3</v>
      </c>
      <c r="I130" s="36">
        <v>4006.3</v>
      </c>
      <c r="J130" s="2">
        <f t="shared" si="1"/>
        <v>8252.6</v>
      </c>
    </row>
    <row r="131" spans="1:10" ht="113.25" thickBot="1" x14ac:dyDescent="0.35">
      <c r="A131" s="10"/>
      <c r="B131" s="33" t="s">
        <v>204</v>
      </c>
      <c r="C131" s="34" t="s">
        <v>201</v>
      </c>
      <c r="D131" s="34">
        <v>200</v>
      </c>
      <c r="E131" s="35" t="s">
        <v>20</v>
      </c>
      <c r="F131" s="35" t="s">
        <v>20</v>
      </c>
      <c r="G131" s="36">
        <f>'[1]ОБРАЗОВАНИЕ 07'!FZ74</f>
        <v>121.49999999999999</v>
      </c>
      <c r="H131" s="36">
        <v>121.49999999999999</v>
      </c>
      <c r="I131" s="36">
        <v>121.49999999999999</v>
      </c>
      <c r="J131" s="2">
        <f t="shared" si="1"/>
        <v>364.49999999999994</v>
      </c>
    </row>
    <row r="132" spans="1:10" ht="38.25" thickBot="1" x14ac:dyDescent="0.35">
      <c r="A132" s="52" t="s">
        <v>205</v>
      </c>
      <c r="B132" s="53" t="s">
        <v>206</v>
      </c>
      <c r="C132" s="52" t="s">
        <v>207</v>
      </c>
      <c r="D132" s="57"/>
      <c r="E132" s="57"/>
      <c r="F132" s="57"/>
      <c r="G132" s="26">
        <f>G133+G137</f>
        <v>13445.114799999999</v>
      </c>
      <c r="H132" s="26">
        <v>12610.664799999999</v>
      </c>
      <c r="I132" s="26">
        <v>13374.615169999997</v>
      </c>
      <c r="J132" s="2">
        <f t="shared" si="1"/>
        <v>39430.394769999999</v>
      </c>
    </row>
    <row r="133" spans="1:10" ht="57" thickBot="1" x14ac:dyDescent="0.35">
      <c r="A133" s="27"/>
      <c r="B133" s="28" t="s">
        <v>522</v>
      </c>
      <c r="C133" s="29" t="s">
        <v>208</v>
      </c>
      <c r="D133" s="30"/>
      <c r="E133" s="30"/>
      <c r="F133" s="30"/>
      <c r="G133" s="31">
        <f>G134+G135+G136</f>
        <v>2981.9465999999998</v>
      </c>
      <c r="H133" s="31">
        <v>2668.9465999999998</v>
      </c>
      <c r="I133" s="31">
        <v>3008.3402649999994</v>
      </c>
      <c r="J133" s="2">
        <f t="shared" si="1"/>
        <v>8659.2334649999993</v>
      </c>
    </row>
    <row r="134" spans="1:10" ht="188.25" thickBot="1" x14ac:dyDescent="0.35">
      <c r="A134" s="10"/>
      <c r="B134" s="39" t="s">
        <v>209</v>
      </c>
      <c r="C134" s="40" t="s">
        <v>210</v>
      </c>
      <c r="D134" s="40">
        <v>100</v>
      </c>
      <c r="E134" s="35" t="s">
        <v>20</v>
      </c>
      <c r="F134" s="35" t="s">
        <v>186</v>
      </c>
      <c r="G134" s="42">
        <f>'[1]ОБРАЗОВАНИЕ 07'!D78</f>
        <v>2575.7465999999999</v>
      </c>
      <c r="H134" s="42">
        <v>2575.7465999999999</v>
      </c>
      <c r="I134" s="42">
        <v>2640.1402649999995</v>
      </c>
      <c r="J134" s="2">
        <f t="shared" si="1"/>
        <v>7791.633464999999</v>
      </c>
    </row>
    <row r="135" spans="1:10" ht="150.75" thickBot="1" x14ac:dyDescent="0.35">
      <c r="A135" s="10"/>
      <c r="B135" s="39" t="s">
        <v>211</v>
      </c>
      <c r="C135" s="40" t="s">
        <v>210</v>
      </c>
      <c r="D135" s="40">
        <v>200</v>
      </c>
      <c r="E135" s="35" t="s">
        <v>20</v>
      </c>
      <c r="F135" s="35" t="s">
        <v>186</v>
      </c>
      <c r="G135" s="42">
        <f>'[1]ОБРАЗОВАНИЕ 07'!FZ78-'[1]ОБРАЗОВАНИЕ 07'!D78-'[1]ОБРАЗОВАНИЕ 07'!CY78</f>
        <v>401.99999999999983</v>
      </c>
      <c r="H135" s="42">
        <v>88.999999999999815</v>
      </c>
      <c r="I135" s="42">
        <v>363.99999999999983</v>
      </c>
      <c r="J135" s="2">
        <f t="shared" si="1"/>
        <v>854.99999999999955</v>
      </c>
    </row>
    <row r="136" spans="1:10" ht="132" thickBot="1" x14ac:dyDescent="0.35">
      <c r="A136" s="10"/>
      <c r="B136" s="39" t="s">
        <v>212</v>
      </c>
      <c r="C136" s="40" t="s">
        <v>210</v>
      </c>
      <c r="D136" s="40">
        <v>800</v>
      </c>
      <c r="E136" s="35" t="s">
        <v>20</v>
      </c>
      <c r="F136" s="35" t="s">
        <v>186</v>
      </c>
      <c r="G136" s="42">
        <f>'[1]ОБРАЗОВАНИЕ 07'!CY78</f>
        <v>4.2</v>
      </c>
      <c r="H136" s="42">
        <v>4.2</v>
      </c>
      <c r="I136" s="42">
        <v>4.2</v>
      </c>
      <c r="J136" s="2">
        <f t="shared" si="1"/>
        <v>12.600000000000001</v>
      </c>
    </row>
    <row r="137" spans="1:10" ht="75.75" thickBot="1" x14ac:dyDescent="0.35">
      <c r="A137" s="27"/>
      <c r="B137" s="28" t="s">
        <v>213</v>
      </c>
      <c r="C137" s="29" t="s">
        <v>214</v>
      </c>
      <c r="D137" s="30"/>
      <c r="E137" s="30"/>
      <c r="F137" s="30"/>
      <c r="G137" s="31">
        <f>G138+G139+G140</f>
        <v>10463.1682</v>
      </c>
      <c r="H137" s="31">
        <v>9941.7181999999993</v>
      </c>
      <c r="I137" s="31">
        <v>10366.274904999998</v>
      </c>
      <c r="J137" s="2">
        <f t="shared" si="1"/>
        <v>30771.161304999998</v>
      </c>
    </row>
    <row r="138" spans="1:10" ht="169.5" thickBot="1" x14ac:dyDescent="0.35">
      <c r="A138" s="10"/>
      <c r="B138" s="39" t="s">
        <v>215</v>
      </c>
      <c r="C138" s="40" t="s">
        <v>216</v>
      </c>
      <c r="D138" s="40">
        <v>100</v>
      </c>
      <c r="E138" s="35" t="s">
        <v>20</v>
      </c>
      <c r="F138" s="35" t="s">
        <v>186</v>
      </c>
      <c r="G138" s="42">
        <f>'[1]ОБРАЗОВАНИЕ 07'!D80+'[1]ОБРАЗОВАНИЕ 07'!D81</f>
        <v>8748.2682000000004</v>
      </c>
      <c r="H138" s="42">
        <v>8748.2682000000004</v>
      </c>
      <c r="I138" s="42">
        <v>8966.9749049999991</v>
      </c>
      <c r="J138" s="2">
        <f t="shared" si="1"/>
        <v>26463.511305</v>
      </c>
    </row>
    <row r="139" spans="1:10" ht="132" thickBot="1" x14ac:dyDescent="0.35">
      <c r="A139" s="10"/>
      <c r="B139" s="39" t="s">
        <v>217</v>
      </c>
      <c r="C139" s="40" t="s">
        <v>216</v>
      </c>
      <c r="D139" s="40">
        <v>200</v>
      </c>
      <c r="E139" s="35" t="s">
        <v>20</v>
      </c>
      <c r="F139" s="35" t="s">
        <v>186</v>
      </c>
      <c r="G139" s="42">
        <f>'[1]ОБРАЗОВАНИЕ 07'!FZ80+'[1]ОБРАЗОВАНИЕ 07'!FZ81-'[1]ОБРАЗОВАНИЕ 07'!D80-'[1]ОБРАЗОВАНИЕ 07'!D81-'[1]ОБРАЗОВАНИЕ 07'!CY80-'[1]ОБРАЗОВАНИЕ 07'!CY81</f>
        <v>1707.6999999999996</v>
      </c>
      <c r="H139" s="42">
        <v>1186.2499999999989</v>
      </c>
      <c r="I139" s="42">
        <v>1392.0999999999988</v>
      </c>
      <c r="J139" s="2">
        <f t="shared" si="1"/>
        <v>4286.0499999999975</v>
      </c>
    </row>
    <row r="140" spans="1:10" ht="113.25" thickBot="1" x14ac:dyDescent="0.35">
      <c r="A140" s="10"/>
      <c r="B140" s="39" t="s">
        <v>218</v>
      </c>
      <c r="C140" s="40" t="s">
        <v>216</v>
      </c>
      <c r="D140" s="40">
        <v>800</v>
      </c>
      <c r="E140" s="35" t="s">
        <v>20</v>
      </c>
      <c r="F140" s="35" t="s">
        <v>186</v>
      </c>
      <c r="G140" s="42">
        <f>'[1]ОБРАЗОВАНИЕ 07'!CY80+'[1]ОБРАЗОВАНИЕ 07'!CY81</f>
        <v>7.2</v>
      </c>
      <c r="H140" s="42">
        <v>7.2</v>
      </c>
      <c r="I140" s="42">
        <v>7.2</v>
      </c>
      <c r="J140" s="2">
        <f t="shared" si="1"/>
        <v>21.6</v>
      </c>
    </row>
    <row r="141" spans="1:10" ht="19.5" thickBot="1" x14ac:dyDescent="0.35">
      <c r="A141" s="52" t="s">
        <v>219</v>
      </c>
      <c r="B141" s="53" t="s">
        <v>220</v>
      </c>
      <c r="C141" s="52" t="s">
        <v>221</v>
      </c>
      <c r="D141" s="57"/>
      <c r="E141" s="57"/>
      <c r="F141" s="57"/>
      <c r="G141" s="26">
        <f>G142+G144+G147</f>
        <v>23036.708799999997</v>
      </c>
      <c r="H141" s="26">
        <v>22990.508799999996</v>
      </c>
      <c r="I141" s="26">
        <v>23852.486519999995</v>
      </c>
      <c r="J141" s="2">
        <f t="shared" si="1"/>
        <v>69879.70411999998</v>
      </c>
    </row>
    <row r="142" spans="1:10" ht="38.25" thickBot="1" x14ac:dyDescent="0.35">
      <c r="A142" s="27"/>
      <c r="B142" s="28" t="s">
        <v>222</v>
      </c>
      <c r="C142" s="29" t="s">
        <v>223</v>
      </c>
      <c r="D142" s="30"/>
      <c r="E142" s="30"/>
      <c r="F142" s="30"/>
      <c r="G142" s="31">
        <f>G143</f>
        <v>100</v>
      </c>
      <c r="H142" s="31">
        <v>0</v>
      </c>
      <c r="I142" s="31">
        <v>0</v>
      </c>
      <c r="J142" s="2">
        <f t="shared" si="1"/>
        <v>100</v>
      </c>
    </row>
    <row r="143" spans="1:10" ht="113.25" thickBot="1" x14ac:dyDescent="0.35">
      <c r="A143" s="10"/>
      <c r="B143" s="39" t="s">
        <v>224</v>
      </c>
      <c r="C143" s="46" t="s">
        <v>225</v>
      </c>
      <c r="D143" s="40">
        <v>200</v>
      </c>
      <c r="E143" s="40">
        <v>11</v>
      </c>
      <c r="F143" s="62" t="s">
        <v>31</v>
      </c>
      <c r="G143" s="42">
        <f>'[1]Физическая кул.испорт 11'!FZ8</f>
        <v>100</v>
      </c>
      <c r="H143" s="42">
        <v>0</v>
      </c>
      <c r="I143" s="42">
        <v>0</v>
      </c>
      <c r="J143" s="2">
        <f t="shared" si="1"/>
        <v>100</v>
      </c>
    </row>
    <row r="144" spans="1:10" ht="38.25" thickBot="1" x14ac:dyDescent="0.35">
      <c r="A144" s="27"/>
      <c r="B144" s="28" t="s">
        <v>226</v>
      </c>
      <c r="C144" s="29" t="s">
        <v>227</v>
      </c>
      <c r="D144" s="30"/>
      <c r="E144" s="30"/>
      <c r="F144" s="30"/>
      <c r="G144" s="31">
        <f>G146+G145</f>
        <v>22936.708799999997</v>
      </c>
      <c r="H144" s="31">
        <v>22990.508799999996</v>
      </c>
      <c r="I144" s="31">
        <v>23852.486519999995</v>
      </c>
      <c r="J144" s="2">
        <f t="shared" si="1"/>
        <v>69779.70411999998</v>
      </c>
    </row>
    <row r="145" spans="1:10" ht="132" thickBot="1" x14ac:dyDescent="0.35">
      <c r="A145" s="10"/>
      <c r="B145" s="39" t="s">
        <v>523</v>
      </c>
      <c r="C145" s="62"/>
      <c r="D145" s="55">
        <v>600</v>
      </c>
      <c r="E145" s="62" t="s">
        <v>70</v>
      </c>
      <c r="F145" s="62" t="s">
        <v>61</v>
      </c>
      <c r="G145" s="42">
        <f>'[1]Физическая кул.испорт 11'!FZ13</f>
        <v>380</v>
      </c>
      <c r="H145" s="42">
        <v>760</v>
      </c>
      <c r="I145" s="42">
        <v>1140</v>
      </c>
      <c r="J145" s="2"/>
    </row>
    <row r="146" spans="1:10" ht="132" thickBot="1" x14ac:dyDescent="0.35">
      <c r="A146" s="10"/>
      <c r="B146" s="39" t="s">
        <v>228</v>
      </c>
      <c r="C146" s="62" t="s">
        <v>229</v>
      </c>
      <c r="D146" s="55">
        <v>600</v>
      </c>
      <c r="E146" s="62">
        <v>11</v>
      </c>
      <c r="F146" s="62" t="s">
        <v>61</v>
      </c>
      <c r="G146" s="42">
        <f>'[1]Физическая кул.испорт 11'!FZ11</f>
        <v>22556.708799999997</v>
      </c>
      <c r="H146" s="42">
        <v>22230.508799999996</v>
      </c>
      <c r="I146" s="42">
        <v>22712.486519999995</v>
      </c>
      <c r="J146" s="2">
        <f t="shared" si="1"/>
        <v>67499.70411999998</v>
      </c>
    </row>
    <row r="147" spans="1:10" ht="38.25" hidden="1" thickBot="1" x14ac:dyDescent="0.35">
      <c r="A147" s="27"/>
      <c r="B147" s="28" t="s">
        <v>226</v>
      </c>
      <c r="C147" s="29" t="s">
        <v>230</v>
      </c>
      <c r="D147" s="30"/>
      <c r="E147" s="30"/>
      <c r="F147" s="30"/>
      <c r="G147" s="31"/>
      <c r="H147" s="31"/>
      <c r="I147" s="31"/>
      <c r="J147" s="2">
        <f t="shared" si="1"/>
        <v>0</v>
      </c>
    </row>
    <row r="148" spans="1:10" ht="75.75" thickBot="1" x14ac:dyDescent="0.35">
      <c r="A148" s="17" t="s">
        <v>231</v>
      </c>
      <c r="B148" s="63" t="s">
        <v>232</v>
      </c>
      <c r="C148" s="64" t="s">
        <v>233</v>
      </c>
      <c r="D148" s="64"/>
      <c r="E148" s="65"/>
      <c r="F148" s="65"/>
      <c r="G148" s="66">
        <f>+G149+G153+G156</f>
        <v>2202.5</v>
      </c>
      <c r="H148" s="66">
        <v>46153.8</v>
      </c>
      <c r="I148" s="66">
        <v>3237.9</v>
      </c>
      <c r="J148" s="2">
        <f t="shared" si="1"/>
        <v>51594.200000000004</v>
      </c>
    </row>
    <row r="149" spans="1:10" ht="57" thickBot="1" x14ac:dyDescent="0.35">
      <c r="A149" s="22" t="s">
        <v>234</v>
      </c>
      <c r="B149" s="67" t="s">
        <v>235</v>
      </c>
      <c r="C149" s="68" t="s">
        <v>236</v>
      </c>
      <c r="D149" s="68"/>
      <c r="E149" s="69"/>
      <c r="F149" s="69"/>
      <c r="G149" s="70">
        <f>+G150+G152</f>
        <v>2202.5</v>
      </c>
      <c r="H149" s="70">
        <v>3218.4</v>
      </c>
      <c r="I149" s="70">
        <v>3237.9</v>
      </c>
      <c r="J149" s="2">
        <f t="shared" si="1"/>
        <v>8658.7999999999993</v>
      </c>
    </row>
    <row r="150" spans="1:10" ht="38.25" thickBot="1" x14ac:dyDescent="0.35">
      <c r="A150" s="27"/>
      <c r="B150" s="28" t="s">
        <v>237</v>
      </c>
      <c r="C150" s="29" t="s">
        <v>238</v>
      </c>
      <c r="D150" s="30"/>
      <c r="E150" s="30"/>
      <c r="F150" s="30"/>
      <c r="G150" s="60">
        <f>+G151</f>
        <v>2202.5</v>
      </c>
      <c r="H150" s="60">
        <v>3218.4</v>
      </c>
      <c r="I150" s="60">
        <v>3237.9</v>
      </c>
      <c r="J150" s="2">
        <f t="shared" si="1"/>
        <v>8658.7999999999993</v>
      </c>
    </row>
    <row r="151" spans="1:10" ht="150.75" thickBot="1" x14ac:dyDescent="0.35">
      <c r="A151" s="10"/>
      <c r="B151" s="39" t="s">
        <v>239</v>
      </c>
      <c r="C151" s="40" t="s">
        <v>240</v>
      </c>
      <c r="D151" s="40">
        <v>300</v>
      </c>
      <c r="E151" s="40">
        <v>10</v>
      </c>
      <c r="F151" s="35" t="s">
        <v>51</v>
      </c>
      <c r="G151" s="47">
        <f>'[1]Социальная политика 10'!FZ13</f>
        <v>2202.5</v>
      </c>
      <c r="H151" s="47">
        <v>3218.4</v>
      </c>
      <c r="I151" s="47">
        <v>3237.9</v>
      </c>
      <c r="J151" s="2">
        <f t="shared" si="1"/>
        <v>8658.7999999999993</v>
      </c>
    </row>
    <row r="152" spans="1:10" ht="57" hidden="1" thickBot="1" x14ac:dyDescent="0.35">
      <c r="A152" s="27"/>
      <c r="B152" s="28" t="s">
        <v>241</v>
      </c>
      <c r="C152" s="29" t="s">
        <v>242</v>
      </c>
      <c r="D152" s="30"/>
      <c r="E152" s="30"/>
      <c r="F152" s="30"/>
      <c r="G152" s="60"/>
      <c r="H152" s="60"/>
      <c r="I152" s="60"/>
      <c r="J152" s="2">
        <f t="shared" si="1"/>
        <v>0</v>
      </c>
    </row>
    <row r="153" spans="1:10" ht="19.5" hidden="1" thickBot="1" x14ac:dyDescent="0.35">
      <c r="A153" s="22" t="s">
        <v>243</v>
      </c>
      <c r="B153" s="67" t="s">
        <v>244</v>
      </c>
      <c r="C153" s="68" t="s">
        <v>245</v>
      </c>
      <c r="D153" s="68"/>
      <c r="E153" s="69"/>
      <c r="F153" s="69"/>
      <c r="G153" s="70">
        <f>+G154+G155</f>
        <v>0</v>
      </c>
      <c r="H153" s="70">
        <v>0</v>
      </c>
      <c r="I153" s="70">
        <v>0</v>
      </c>
      <c r="J153" s="2">
        <f t="shared" si="1"/>
        <v>0</v>
      </c>
    </row>
    <row r="154" spans="1:10" ht="19.5" hidden="1" thickBot="1" x14ac:dyDescent="0.35">
      <c r="A154" s="27"/>
      <c r="B154" s="28" t="s">
        <v>246</v>
      </c>
      <c r="C154" s="29" t="s">
        <v>247</v>
      </c>
      <c r="D154" s="30"/>
      <c r="E154" s="30"/>
      <c r="F154" s="30"/>
      <c r="G154" s="60"/>
      <c r="H154" s="60"/>
      <c r="I154" s="60"/>
      <c r="J154" s="2">
        <f t="shared" si="1"/>
        <v>0</v>
      </c>
    </row>
    <row r="155" spans="1:10" ht="38.25" hidden="1" thickBot="1" x14ac:dyDescent="0.35">
      <c r="A155" s="27"/>
      <c r="B155" s="28" t="s">
        <v>248</v>
      </c>
      <c r="C155" s="29" t="s">
        <v>249</v>
      </c>
      <c r="D155" s="30"/>
      <c r="E155" s="30"/>
      <c r="F155" s="30"/>
      <c r="G155" s="60"/>
      <c r="H155" s="60"/>
      <c r="I155" s="60"/>
      <c r="J155" s="2">
        <f t="shared" ref="J155:J218" si="2">G155+H155+I155</f>
        <v>0</v>
      </c>
    </row>
    <row r="156" spans="1:10" ht="57" thickBot="1" x14ac:dyDescent="0.35">
      <c r="A156" s="22" t="s">
        <v>250</v>
      </c>
      <c r="B156" s="67" t="s">
        <v>251</v>
      </c>
      <c r="C156" s="68" t="s">
        <v>252</v>
      </c>
      <c r="D156" s="68"/>
      <c r="E156" s="69"/>
      <c r="F156" s="69"/>
      <c r="G156" s="70">
        <f>+G157+G158+G159+G161</f>
        <v>0</v>
      </c>
      <c r="H156" s="70">
        <v>42935.4</v>
      </c>
      <c r="I156" s="70">
        <v>0</v>
      </c>
      <c r="J156" s="2">
        <f t="shared" si="2"/>
        <v>42935.4</v>
      </c>
    </row>
    <row r="157" spans="1:10" ht="38.25" hidden="1" thickBot="1" x14ac:dyDescent="0.35">
      <c r="A157" s="27"/>
      <c r="B157" s="28" t="s">
        <v>253</v>
      </c>
      <c r="C157" s="29" t="s">
        <v>254</v>
      </c>
      <c r="D157" s="30"/>
      <c r="E157" s="30"/>
      <c r="F157" s="30"/>
      <c r="G157" s="60"/>
      <c r="H157" s="60"/>
      <c r="I157" s="60"/>
      <c r="J157" s="2">
        <f t="shared" si="2"/>
        <v>0</v>
      </c>
    </row>
    <row r="158" spans="1:10" ht="38.25" hidden="1" thickBot="1" x14ac:dyDescent="0.35">
      <c r="A158" s="27"/>
      <c r="B158" s="28" t="s">
        <v>255</v>
      </c>
      <c r="C158" s="29" t="s">
        <v>256</v>
      </c>
      <c r="D158" s="30"/>
      <c r="E158" s="30"/>
      <c r="F158" s="30"/>
      <c r="G158" s="60"/>
      <c r="H158" s="60"/>
      <c r="I158" s="60"/>
      <c r="J158" s="2">
        <f t="shared" si="2"/>
        <v>0</v>
      </c>
    </row>
    <row r="159" spans="1:10" ht="38.25" thickBot="1" x14ac:dyDescent="0.35">
      <c r="A159" s="27"/>
      <c r="B159" s="28" t="s">
        <v>257</v>
      </c>
      <c r="C159" s="29" t="s">
        <v>258</v>
      </c>
      <c r="D159" s="30"/>
      <c r="E159" s="30"/>
      <c r="F159" s="30"/>
      <c r="G159" s="60">
        <f>G160</f>
        <v>0</v>
      </c>
      <c r="H159" s="60">
        <v>42935.4</v>
      </c>
      <c r="I159" s="60">
        <v>0</v>
      </c>
      <c r="J159" s="2">
        <f t="shared" si="2"/>
        <v>42935.4</v>
      </c>
    </row>
    <row r="160" spans="1:10" ht="169.5" thickBot="1" x14ac:dyDescent="0.35">
      <c r="A160" s="10"/>
      <c r="B160" s="39" t="s">
        <v>259</v>
      </c>
      <c r="C160" s="40" t="s">
        <v>260</v>
      </c>
      <c r="D160" s="40">
        <v>500</v>
      </c>
      <c r="E160" s="35" t="s">
        <v>21</v>
      </c>
      <c r="F160" s="46" t="s">
        <v>21</v>
      </c>
      <c r="G160" s="42"/>
      <c r="H160" s="42">
        <v>42935.4</v>
      </c>
      <c r="I160" s="42">
        <v>0</v>
      </c>
      <c r="J160" s="2">
        <f t="shared" si="2"/>
        <v>42935.4</v>
      </c>
    </row>
    <row r="161" spans="1:10" ht="38.25" hidden="1" thickBot="1" x14ac:dyDescent="0.35">
      <c r="A161" s="27"/>
      <c r="B161" s="28" t="s">
        <v>261</v>
      </c>
      <c r="C161" s="29" t="s">
        <v>262</v>
      </c>
      <c r="D161" s="30"/>
      <c r="E161" s="30"/>
      <c r="F161" s="30"/>
      <c r="G161" s="60"/>
      <c r="H161" s="60"/>
      <c r="I161" s="60"/>
      <c r="J161" s="2">
        <f t="shared" si="2"/>
        <v>0</v>
      </c>
    </row>
    <row r="162" spans="1:10" ht="57" thickBot="1" x14ac:dyDescent="0.35">
      <c r="A162" s="17" t="s">
        <v>263</v>
      </c>
      <c r="B162" s="63" t="s">
        <v>264</v>
      </c>
      <c r="C162" s="64" t="s">
        <v>265</v>
      </c>
      <c r="D162" s="64"/>
      <c r="E162" s="65"/>
      <c r="F162" s="65"/>
      <c r="G162" s="66">
        <f>+G163+G164+G165+G168</f>
        <v>13553.4</v>
      </c>
      <c r="H162" s="66">
        <v>5129.3</v>
      </c>
      <c r="I162" s="66">
        <v>1975.4</v>
      </c>
      <c r="J162" s="2">
        <f t="shared" si="2"/>
        <v>20658.100000000002</v>
      </c>
    </row>
    <row r="163" spans="1:10" ht="94.5" hidden="1" thickBot="1" x14ac:dyDescent="0.35">
      <c r="A163" s="28"/>
      <c r="B163" s="28" t="s">
        <v>266</v>
      </c>
      <c r="C163" s="29" t="s">
        <v>267</v>
      </c>
      <c r="D163" s="28"/>
      <c r="E163" s="28"/>
      <c r="F163" s="28"/>
      <c r="G163" s="28"/>
      <c r="H163" s="28"/>
      <c r="I163" s="28"/>
      <c r="J163" s="2">
        <f t="shared" si="2"/>
        <v>0</v>
      </c>
    </row>
    <row r="164" spans="1:10" ht="57" hidden="1" thickBot="1" x14ac:dyDescent="0.35">
      <c r="A164" s="28"/>
      <c r="B164" s="28" t="s">
        <v>268</v>
      </c>
      <c r="C164" s="29" t="s">
        <v>269</v>
      </c>
      <c r="D164" s="28"/>
      <c r="E164" s="28"/>
      <c r="F164" s="28"/>
      <c r="G164" s="28"/>
      <c r="H164" s="28"/>
      <c r="I164" s="28"/>
      <c r="J164" s="2">
        <f t="shared" si="2"/>
        <v>0</v>
      </c>
    </row>
    <row r="165" spans="1:10" ht="57" thickBot="1" x14ac:dyDescent="0.35">
      <c r="A165" s="28"/>
      <c r="B165" s="28" t="s">
        <v>270</v>
      </c>
      <c r="C165" s="29" t="s">
        <v>271</v>
      </c>
      <c r="D165" s="28"/>
      <c r="E165" s="28"/>
      <c r="F165" s="28"/>
      <c r="G165" s="71">
        <f>G167+G166</f>
        <v>13553.4</v>
      </c>
      <c r="H165" s="71">
        <v>5129.3</v>
      </c>
      <c r="I165" s="71">
        <v>1975.4</v>
      </c>
      <c r="J165" s="2">
        <f t="shared" si="2"/>
        <v>20658.100000000002</v>
      </c>
    </row>
    <row r="166" spans="1:10" ht="75.75" thickBot="1" x14ac:dyDescent="0.35">
      <c r="A166" s="10"/>
      <c r="B166" s="39" t="s">
        <v>272</v>
      </c>
      <c r="C166" s="40" t="s">
        <v>273</v>
      </c>
      <c r="D166" s="40">
        <v>500</v>
      </c>
      <c r="E166" s="35" t="s">
        <v>21</v>
      </c>
      <c r="F166" s="46" t="s">
        <v>61</v>
      </c>
      <c r="G166" s="42">
        <f>'[1]ЖКХ 05'!FZ8</f>
        <v>11578</v>
      </c>
      <c r="H166" s="42">
        <v>3153.9</v>
      </c>
      <c r="I166" s="42">
        <v>0</v>
      </c>
      <c r="J166" s="2">
        <f t="shared" si="2"/>
        <v>14731.9</v>
      </c>
    </row>
    <row r="167" spans="1:10" ht="75.75" thickBot="1" x14ac:dyDescent="0.35">
      <c r="A167" s="10"/>
      <c r="B167" s="39" t="s">
        <v>274</v>
      </c>
      <c r="C167" s="40" t="s">
        <v>275</v>
      </c>
      <c r="D167" s="40">
        <v>500</v>
      </c>
      <c r="E167" s="35" t="s">
        <v>21</v>
      </c>
      <c r="F167" s="46" t="s">
        <v>51</v>
      </c>
      <c r="G167" s="42">
        <f>'[1]ЖКХ 05'!FZ14</f>
        <v>1975.4</v>
      </c>
      <c r="H167" s="42">
        <v>1975.4</v>
      </c>
      <c r="I167" s="42">
        <v>1975.4</v>
      </c>
      <c r="J167" s="2">
        <f t="shared" si="2"/>
        <v>5926.2000000000007</v>
      </c>
    </row>
    <row r="168" spans="1:10" ht="38.25" hidden="1" thickBot="1" x14ac:dyDescent="0.35">
      <c r="A168" s="28"/>
      <c r="B168" s="28" t="s">
        <v>276</v>
      </c>
      <c r="C168" s="29" t="s">
        <v>277</v>
      </c>
      <c r="D168" s="28"/>
      <c r="E168" s="28"/>
      <c r="F168" s="28"/>
      <c r="G168" s="28"/>
      <c r="H168" s="28"/>
      <c r="I168" s="28"/>
      <c r="J168" s="2">
        <f t="shared" si="2"/>
        <v>0</v>
      </c>
    </row>
    <row r="169" spans="1:10" ht="38.25" thickBot="1" x14ac:dyDescent="0.35">
      <c r="A169" s="17" t="s">
        <v>278</v>
      </c>
      <c r="B169" s="63" t="s">
        <v>279</v>
      </c>
      <c r="C169" s="64" t="s">
        <v>280</v>
      </c>
      <c r="D169" s="64"/>
      <c r="E169" s="65"/>
      <c r="F169" s="65"/>
      <c r="G169" s="66">
        <f>+G170+G180+G184</f>
        <v>43456.910400000001</v>
      </c>
      <c r="H169" s="66">
        <v>21312.338</v>
      </c>
      <c r="I169" s="66">
        <v>23007.706449999998</v>
      </c>
      <c r="J169" s="2">
        <f t="shared" si="2"/>
        <v>87776.954849999995</v>
      </c>
    </row>
    <row r="170" spans="1:10" ht="38.25" thickBot="1" x14ac:dyDescent="0.35">
      <c r="A170" s="22" t="s">
        <v>281</v>
      </c>
      <c r="B170" s="67" t="s">
        <v>282</v>
      </c>
      <c r="C170" s="68" t="s">
        <v>283</v>
      </c>
      <c r="D170" s="68"/>
      <c r="E170" s="69"/>
      <c r="F170" s="69"/>
      <c r="G170" s="70">
        <f>G171+G173+G178</f>
        <v>30837</v>
      </c>
      <c r="H170" s="70">
        <v>10263</v>
      </c>
      <c r="I170" s="70">
        <v>10815</v>
      </c>
      <c r="J170" s="2">
        <f t="shared" si="2"/>
        <v>51915</v>
      </c>
    </row>
    <row r="171" spans="1:10" ht="38.25" thickBot="1" x14ac:dyDescent="0.35">
      <c r="A171" s="27"/>
      <c r="B171" s="28" t="s">
        <v>284</v>
      </c>
      <c r="C171" s="29" t="s">
        <v>285</v>
      </c>
      <c r="D171" s="30"/>
      <c r="E171" s="30"/>
      <c r="F171" s="30"/>
      <c r="G171" s="60">
        <f>G172</f>
        <v>3000</v>
      </c>
      <c r="H171" s="60">
        <v>500</v>
      </c>
      <c r="I171" s="60">
        <v>500</v>
      </c>
      <c r="J171" s="2">
        <f t="shared" si="2"/>
        <v>4000</v>
      </c>
    </row>
    <row r="172" spans="1:10" ht="94.5" thickBot="1" x14ac:dyDescent="0.35">
      <c r="A172" s="10"/>
      <c r="B172" s="39" t="s">
        <v>286</v>
      </c>
      <c r="C172" s="40" t="s">
        <v>287</v>
      </c>
      <c r="D172" s="40">
        <v>800</v>
      </c>
      <c r="E172" s="35" t="s">
        <v>31</v>
      </c>
      <c r="F172" s="40">
        <v>13</v>
      </c>
      <c r="G172" s="72">
        <f>'[1]УПРАВЛЕНИЕ 01'!DO22</f>
        <v>3000</v>
      </c>
      <c r="H172" s="72">
        <v>500</v>
      </c>
      <c r="I172" s="72">
        <v>500</v>
      </c>
      <c r="J172" s="2">
        <f t="shared" si="2"/>
        <v>4000</v>
      </c>
    </row>
    <row r="173" spans="1:10" ht="57" thickBot="1" x14ac:dyDescent="0.35">
      <c r="A173" s="27"/>
      <c r="B173" s="28" t="s">
        <v>288</v>
      </c>
      <c r="C173" s="29" t="s">
        <v>289</v>
      </c>
      <c r="D173" s="30"/>
      <c r="E173" s="30"/>
      <c r="F173" s="30"/>
      <c r="G173" s="60">
        <f>G174+G175+G176+G177</f>
        <v>27837</v>
      </c>
      <c r="H173" s="60">
        <v>9763</v>
      </c>
      <c r="I173" s="60">
        <v>10315</v>
      </c>
      <c r="J173" s="2">
        <f t="shared" si="2"/>
        <v>47915</v>
      </c>
    </row>
    <row r="174" spans="1:10" ht="94.5" thickBot="1" x14ac:dyDescent="0.35">
      <c r="A174" s="10"/>
      <c r="B174" s="39" t="s">
        <v>290</v>
      </c>
      <c r="C174" s="55" t="s">
        <v>291</v>
      </c>
      <c r="D174" s="40">
        <v>500</v>
      </c>
      <c r="E174" s="46">
        <v>14</v>
      </c>
      <c r="F174" s="46" t="s">
        <v>31</v>
      </c>
      <c r="G174" s="56">
        <f>'[1]Межбюдж.трансф. 14'!CL8</f>
        <v>4440</v>
      </c>
      <c r="H174" s="56">
        <v>4720</v>
      </c>
      <c r="I174" s="56">
        <v>5000</v>
      </c>
      <c r="J174" s="2">
        <f t="shared" si="2"/>
        <v>14160</v>
      </c>
    </row>
    <row r="175" spans="1:10" ht="113.25" thickBot="1" x14ac:dyDescent="0.35">
      <c r="A175" s="10"/>
      <c r="B175" s="39" t="s">
        <v>292</v>
      </c>
      <c r="C175" s="55" t="s">
        <v>293</v>
      </c>
      <c r="D175" s="40">
        <v>500</v>
      </c>
      <c r="E175" s="46">
        <v>14</v>
      </c>
      <c r="F175" s="46" t="s">
        <v>31</v>
      </c>
      <c r="G175" s="56">
        <f>'[1]Межбюдж.трансф. 14'!CK9</f>
        <v>5982</v>
      </c>
      <c r="H175" s="56">
        <v>5043</v>
      </c>
      <c r="I175" s="56">
        <v>5315</v>
      </c>
      <c r="J175" s="2">
        <f t="shared" si="2"/>
        <v>16340</v>
      </c>
    </row>
    <row r="176" spans="1:10" ht="94.5" thickBot="1" x14ac:dyDescent="0.35">
      <c r="A176" s="10"/>
      <c r="B176" s="39" t="s">
        <v>294</v>
      </c>
      <c r="C176" s="55" t="s">
        <v>295</v>
      </c>
      <c r="D176" s="40">
        <v>500</v>
      </c>
      <c r="E176" s="46">
        <v>14</v>
      </c>
      <c r="F176" s="46" t="s">
        <v>51</v>
      </c>
      <c r="G176" s="56">
        <f>'[1]Межбюдж.трансф. 14'!CO11</f>
        <v>17415</v>
      </c>
      <c r="H176" s="56">
        <v>0</v>
      </c>
      <c r="I176" s="56">
        <v>0</v>
      </c>
      <c r="J176" s="2">
        <f t="shared" si="2"/>
        <v>17415</v>
      </c>
    </row>
    <row r="177" spans="1:10" ht="150.75" hidden="1" thickBot="1" x14ac:dyDescent="0.35">
      <c r="A177" s="10"/>
      <c r="B177" s="39" t="s">
        <v>296</v>
      </c>
      <c r="C177" s="55" t="s">
        <v>297</v>
      </c>
      <c r="D177" s="40">
        <v>500</v>
      </c>
      <c r="E177" s="46">
        <v>14</v>
      </c>
      <c r="F177" s="46" t="s">
        <v>51</v>
      </c>
      <c r="G177" s="56"/>
      <c r="H177" s="56"/>
      <c r="I177" s="56"/>
      <c r="J177" s="2">
        <f t="shared" si="2"/>
        <v>0</v>
      </c>
    </row>
    <row r="178" spans="1:10" ht="38.25" hidden="1" thickBot="1" x14ac:dyDescent="0.35">
      <c r="A178" s="27"/>
      <c r="B178" s="28" t="s">
        <v>298</v>
      </c>
      <c r="C178" s="29" t="s">
        <v>299</v>
      </c>
      <c r="D178" s="30"/>
      <c r="E178" s="30"/>
      <c r="F178" s="30"/>
      <c r="G178" s="60">
        <f>G179</f>
        <v>0</v>
      </c>
      <c r="H178" s="60">
        <v>0</v>
      </c>
      <c r="I178" s="60">
        <v>0</v>
      </c>
      <c r="J178" s="2">
        <f t="shared" si="2"/>
        <v>0</v>
      </c>
    </row>
    <row r="179" spans="1:10" ht="113.25" hidden="1" thickBot="1" x14ac:dyDescent="0.35">
      <c r="A179" s="10"/>
      <c r="B179" s="39" t="s">
        <v>300</v>
      </c>
      <c r="C179" s="46" t="s">
        <v>301</v>
      </c>
      <c r="D179" s="40">
        <v>700</v>
      </c>
      <c r="E179" s="46">
        <v>13</v>
      </c>
      <c r="F179" s="46" t="s">
        <v>31</v>
      </c>
      <c r="G179" s="42">
        <f>[1]Райбюджет!FZ49</f>
        <v>0</v>
      </c>
      <c r="H179" s="42">
        <v>0</v>
      </c>
      <c r="I179" s="42">
        <v>0</v>
      </c>
      <c r="J179" s="2">
        <f t="shared" si="2"/>
        <v>0</v>
      </c>
    </row>
    <row r="180" spans="1:10" ht="94.5" thickBot="1" x14ac:dyDescent="0.35">
      <c r="A180" s="22" t="s">
        <v>302</v>
      </c>
      <c r="B180" s="67" t="s">
        <v>303</v>
      </c>
      <c r="C180" s="68" t="s">
        <v>304</v>
      </c>
      <c r="D180" s="68"/>
      <c r="E180" s="69"/>
      <c r="F180" s="69"/>
      <c r="G180" s="70">
        <f>+G181</f>
        <v>4592</v>
      </c>
      <c r="H180" s="70">
        <v>4430</v>
      </c>
      <c r="I180" s="70">
        <v>4430</v>
      </c>
      <c r="J180" s="2">
        <f t="shared" si="2"/>
        <v>13452</v>
      </c>
    </row>
    <row r="181" spans="1:10" ht="94.5" thickBot="1" x14ac:dyDescent="0.35">
      <c r="A181" s="27"/>
      <c r="B181" s="28" t="s">
        <v>305</v>
      </c>
      <c r="C181" s="29" t="s">
        <v>306</v>
      </c>
      <c r="D181" s="30"/>
      <c r="E181" s="30"/>
      <c r="F181" s="30"/>
      <c r="G181" s="60">
        <f>+G182+G183</f>
        <v>4592</v>
      </c>
      <c r="H181" s="60">
        <v>4430</v>
      </c>
      <c r="I181" s="60">
        <v>4430</v>
      </c>
      <c r="J181" s="2">
        <f t="shared" si="2"/>
        <v>13452</v>
      </c>
    </row>
    <row r="182" spans="1:10" ht="150.75" thickBot="1" x14ac:dyDescent="0.35">
      <c r="A182" s="10"/>
      <c r="B182" s="39" t="s">
        <v>307</v>
      </c>
      <c r="C182" s="55" t="s">
        <v>308</v>
      </c>
      <c r="D182" s="55">
        <v>300</v>
      </c>
      <c r="E182" s="40">
        <v>10</v>
      </c>
      <c r="F182" s="35" t="s">
        <v>31</v>
      </c>
      <c r="G182" s="47">
        <f>'[1]Социальная политика 10'!CU8</f>
        <v>4430</v>
      </c>
      <c r="H182" s="47">
        <v>4430</v>
      </c>
      <c r="I182" s="47">
        <v>4430</v>
      </c>
      <c r="J182" s="2">
        <f t="shared" si="2"/>
        <v>13290</v>
      </c>
    </row>
    <row r="183" spans="1:10" ht="150.75" thickBot="1" x14ac:dyDescent="0.35">
      <c r="A183" s="10"/>
      <c r="B183" s="39" t="s">
        <v>309</v>
      </c>
      <c r="C183" s="55" t="s">
        <v>310</v>
      </c>
      <c r="D183" s="55">
        <v>300</v>
      </c>
      <c r="E183" s="40">
        <v>10</v>
      </c>
      <c r="F183" s="35" t="s">
        <v>51</v>
      </c>
      <c r="G183" s="47">
        <f>'[1]Социальная политика 10'!CQ8</f>
        <v>162</v>
      </c>
      <c r="H183" s="47">
        <v>0</v>
      </c>
      <c r="I183" s="47">
        <v>0</v>
      </c>
      <c r="J183" s="2">
        <f t="shared" si="2"/>
        <v>162</v>
      </c>
    </row>
    <row r="184" spans="1:10" ht="38.25" thickBot="1" x14ac:dyDescent="0.35">
      <c r="A184" s="22" t="s">
        <v>311</v>
      </c>
      <c r="B184" s="67" t="s">
        <v>312</v>
      </c>
      <c r="C184" s="68" t="s">
        <v>313</v>
      </c>
      <c r="D184" s="68"/>
      <c r="E184" s="69"/>
      <c r="F184" s="69"/>
      <c r="G184" s="70">
        <f>+G185</f>
        <v>8027.9104000000007</v>
      </c>
      <c r="H184" s="70">
        <v>6619.3380000000006</v>
      </c>
      <c r="I184" s="70">
        <v>7762.7064499999997</v>
      </c>
      <c r="J184" s="2">
        <f t="shared" si="2"/>
        <v>22409.954850000002</v>
      </c>
    </row>
    <row r="185" spans="1:10" ht="57" thickBot="1" x14ac:dyDescent="0.35">
      <c r="A185" s="27"/>
      <c r="B185" s="28" t="s">
        <v>314</v>
      </c>
      <c r="C185" s="29" t="s">
        <v>315</v>
      </c>
      <c r="D185" s="30"/>
      <c r="E185" s="30"/>
      <c r="F185" s="30"/>
      <c r="G185" s="60">
        <f>+G186+G187+G188</f>
        <v>8027.9104000000007</v>
      </c>
      <c r="H185" s="60">
        <v>6619.3380000000006</v>
      </c>
      <c r="I185" s="60">
        <v>7762.7064499999997</v>
      </c>
      <c r="J185" s="2">
        <f t="shared" si="2"/>
        <v>22409.954850000002</v>
      </c>
    </row>
    <row r="186" spans="1:10" ht="169.5" thickBot="1" x14ac:dyDescent="0.35">
      <c r="A186" s="38"/>
      <c r="B186" s="44" t="s">
        <v>316</v>
      </c>
      <c r="C186" s="34" t="s">
        <v>317</v>
      </c>
      <c r="D186" s="34">
        <v>100</v>
      </c>
      <c r="E186" s="35" t="s">
        <v>31</v>
      </c>
      <c r="F186" s="35" t="s">
        <v>84</v>
      </c>
      <c r="G186" s="41">
        <f>'[1]УПРАВЛЕНИЕ 01'!D18</f>
        <v>6871.3104000000003</v>
      </c>
      <c r="H186" s="41">
        <v>6534.7380000000003</v>
      </c>
      <c r="I186" s="41">
        <v>6698.1064499999993</v>
      </c>
      <c r="J186" s="2">
        <f t="shared" si="2"/>
        <v>20104.154849999999</v>
      </c>
    </row>
    <row r="187" spans="1:10" ht="132" thickBot="1" x14ac:dyDescent="0.35">
      <c r="A187" s="38"/>
      <c r="B187" s="44" t="s">
        <v>318</v>
      </c>
      <c r="C187" s="34" t="s">
        <v>317</v>
      </c>
      <c r="D187" s="34">
        <v>200</v>
      </c>
      <c r="E187" s="35" t="s">
        <v>31</v>
      </c>
      <c r="F187" s="35" t="s">
        <v>84</v>
      </c>
      <c r="G187" s="41">
        <f>'[1]УПРАВЛЕНИЕ 01'!FZ18-'[1]УПРАВЛЕНИЕ 01'!D18-'[1]УПРАВЛЕНИЕ 01'!CY18</f>
        <v>1156.6000000000004</v>
      </c>
      <c r="H187" s="41">
        <v>84.600000000000364</v>
      </c>
      <c r="I187" s="41">
        <v>1064.6000000000004</v>
      </c>
      <c r="J187" s="2">
        <f t="shared" si="2"/>
        <v>2305.8000000000011</v>
      </c>
    </row>
    <row r="188" spans="1:10" ht="113.25" hidden="1" thickBot="1" x14ac:dyDescent="0.35">
      <c r="A188" s="38"/>
      <c r="B188" s="44" t="s">
        <v>319</v>
      </c>
      <c r="C188" s="34" t="s">
        <v>317</v>
      </c>
      <c r="D188" s="34">
        <v>800</v>
      </c>
      <c r="E188" s="35" t="s">
        <v>31</v>
      </c>
      <c r="F188" s="35" t="s">
        <v>84</v>
      </c>
      <c r="G188" s="41">
        <f>'[1]УПРАВЛЕНИЕ 01'!CY18</f>
        <v>0</v>
      </c>
      <c r="H188" s="41">
        <v>0</v>
      </c>
      <c r="I188" s="41">
        <v>0</v>
      </c>
      <c r="J188" s="2">
        <f t="shared" si="2"/>
        <v>0</v>
      </c>
    </row>
    <row r="189" spans="1:10" ht="75.75" thickBot="1" x14ac:dyDescent="0.35">
      <c r="A189" s="17" t="s">
        <v>320</v>
      </c>
      <c r="B189" s="73" t="s">
        <v>321</v>
      </c>
      <c r="C189" s="17" t="s">
        <v>322</v>
      </c>
      <c r="D189" s="64"/>
      <c r="E189" s="65"/>
      <c r="F189" s="65"/>
      <c r="G189" s="66">
        <f>+G190+G195+G204+G209</f>
        <v>11413.272199999999</v>
      </c>
      <c r="H189" s="66">
        <v>8024.4391999999998</v>
      </c>
      <c r="I189" s="66">
        <v>7893.897121</v>
      </c>
      <c r="J189" s="2">
        <f t="shared" si="2"/>
        <v>27331.608521000002</v>
      </c>
    </row>
    <row r="190" spans="1:10" ht="38.25" thickBot="1" x14ac:dyDescent="0.35">
      <c r="A190" s="22" t="s">
        <v>323</v>
      </c>
      <c r="B190" s="74" t="s">
        <v>324</v>
      </c>
      <c r="C190" s="22" t="s">
        <v>325</v>
      </c>
      <c r="D190" s="68"/>
      <c r="E190" s="69"/>
      <c r="F190" s="69"/>
      <c r="G190" s="70">
        <f>G192+G191+G194</f>
        <v>596.20000000000005</v>
      </c>
      <c r="H190" s="70">
        <v>697.1</v>
      </c>
      <c r="I190" s="70">
        <v>460.1</v>
      </c>
      <c r="J190" s="2">
        <f t="shared" si="2"/>
        <v>1753.4</v>
      </c>
    </row>
    <row r="191" spans="1:10" ht="38.25" hidden="1" thickBot="1" x14ac:dyDescent="0.35">
      <c r="A191" s="27"/>
      <c r="B191" s="28" t="s">
        <v>326</v>
      </c>
      <c r="C191" s="29" t="s">
        <v>327</v>
      </c>
      <c r="D191" s="30"/>
      <c r="E191" s="30"/>
      <c r="F191" s="30"/>
      <c r="G191" s="60"/>
      <c r="H191" s="60"/>
      <c r="I191" s="60"/>
      <c r="J191" s="2">
        <f t="shared" si="2"/>
        <v>0</v>
      </c>
    </row>
    <row r="192" spans="1:10" ht="38.25" thickBot="1" x14ac:dyDescent="0.35">
      <c r="A192" s="27"/>
      <c r="B192" s="28" t="s">
        <v>328</v>
      </c>
      <c r="C192" s="29" t="s">
        <v>329</v>
      </c>
      <c r="D192" s="30"/>
      <c r="E192" s="30"/>
      <c r="F192" s="30"/>
      <c r="G192" s="60">
        <f>+G193</f>
        <v>596.20000000000005</v>
      </c>
      <c r="H192" s="60">
        <v>697.1</v>
      </c>
      <c r="I192" s="60">
        <v>460.1</v>
      </c>
      <c r="J192" s="2">
        <f t="shared" si="2"/>
        <v>1753.4</v>
      </c>
    </row>
    <row r="193" spans="1:10" ht="169.5" thickBot="1" x14ac:dyDescent="0.35">
      <c r="A193" s="38"/>
      <c r="B193" s="44" t="s">
        <v>330</v>
      </c>
      <c r="C193" s="34" t="s">
        <v>331</v>
      </c>
      <c r="D193" s="34">
        <v>200</v>
      </c>
      <c r="E193" s="35" t="s">
        <v>32</v>
      </c>
      <c r="F193" s="35" t="s">
        <v>21</v>
      </c>
      <c r="G193" s="42">
        <f>'[1]НАЦИОНАЛЬНАЯ ЭКОНОМИКА 04'!FZ12</f>
        <v>596.20000000000005</v>
      </c>
      <c r="H193" s="42">
        <v>697.1</v>
      </c>
      <c r="I193" s="42">
        <v>460.1</v>
      </c>
      <c r="J193" s="2">
        <f t="shared" si="2"/>
        <v>1753.4</v>
      </c>
    </row>
    <row r="194" spans="1:10" ht="38.25" hidden="1" thickBot="1" x14ac:dyDescent="0.35">
      <c r="A194" s="27"/>
      <c r="B194" s="28" t="s">
        <v>332</v>
      </c>
      <c r="C194" s="29" t="s">
        <v>333</v>
      </c>
      <c r="D194" s="30"/>
      <c r="E194" s="30"/>
      <c r="F194" s="30"/>
      <c r="G194" s="60"/>
      <c r="H194" s="60"/>
      <c r="I194" s="60"/>
      <c r="J194" s="2">
        <f t="shared" si="2"/>
        <v>0</v>
      </c>
    </row>
    <row r="195" spans="1:10" ht="38.25" thickBot="1" x14ac:dyDescent="0.35">
      <c r="A195" s="22" t="s">
        <v>334</v>
      </c>
      <c r="B195" s="74" t="s">
        <v>335</v>
      </c>
      <c r="C195" s="22" t="s">
        <v>336</v>
      </c>
      <c r="D195" s="68"/>
      <c r="E195" s="69"/>
      <c r="F195" s="69"/>
      <c r="G195" s="70">
        <f>+G196+G198+G201</f>
        <v>3193.1</v>
      </c>
      <c r="H195" s="70">
        <v>569.6</v>
      </c>
      <c r="I195" s="70">
        <v>0</v>
      </c>
      <c r="J195" s="2">
        <f t="shared" si="2"/>
        <v>3762.7</v>
      </c>
    </row>
    <row r="196" spans="1:10" ht="38.25" thickBot="1" x14ac:dyDescent="0.35">
      <c r="A196" s="27"/>
      <c r="B196" s="28" t="s">
        <v>337</v>
      </c>
      <c r="C196" s="29" t="s">
        <v>338</v>
      </c>
      <c r="D196" s="30"/>
      <c r="E196" s="30"/>
      <c r="F196" s="30"/>
      <c r="G196" s="60">
        <f>+G197</f>
        <v>907.6</v>
      </c>
      <c r="H196" s="60">
        <v>0</v>
      </c>
      <c r="I196" s="60">
        <v>0</v>
      </c>
      <c r="J196" s="2">
        <f t="shared" si="2"/>
        <v>907.6</v>
      </c>
    </row>
    <row r="197" spans="1:10" ht="132" thickBot="1" x14ac:dyDescent="0.35">
      <c r="A197" s="10"/>
      <c r="B197" s="39" t="s">
        <v>339</v>
      </c>
      <c r="C197" s="40" t="s">
        <v>340</v>
      </c>
      <c r="D197" s="40">
        <v>300</v>
      </c>
      <c r="E197" s="40">
        <v>10</v>
      </c>
      <c r="F197" s="35" t="s">
        <v>51</v>
      </c>
      <c r="G197" s="47">
        <f>'[1]Социальная политика 10'!CT10</f>
        <v>907.6</v>
      </c>
      <c r="H197" s="47">
        <v>0</v>
      </c>
      <c r="I197" s="47">
        <v>0</v>
      </c>
      <c r="J197" s="2">
        <f t="shared" si="2"/>
        <v>907.6</v>
      </c>
    </row>
    <row r="198" spans="1:10" ht="38.25" hidden="1" thickBot="1" x14ac:dyDescent="0.35">
      <c r="A198" s="27"/>
      <c r="B198" s="28" t="s">
        <v>341</v>
      </c>
      <c r="C198" s="29" t="s">
        <v>342</v>
      </c>
      <c r="D198" s="30"/>
      <c r="E198" s="30"/>
      <c r="F198" s="30"/>
      <c r="G198" s="60">
        <f>G199</f>
        <v>0</v>
      </c>
      <c r="H198" s="60">
        <v>0</v>
      </c>
      <c r="I198" s="60">
        <v>0</v>
      </c>
      <c r="J198" s="2">
        <f t="shared" si="2"/>
        <v>0</v>
      </c>
    </row>
    <row r="199" spans="1:10" ht="132" hidden="1" thickBot="1" x14ac:dyDescent="0.35">
      <c r="A199" s="38"/>
      <c r="B199" s="39" t="s">
        <v>343</v>
      </c>
      <c r="C199" s="40" t="s">
        <v>344</v>
      </c>
      <c r="D199" s="40">
        <v>500</v>
      </c>
      <c r="E199" s="35" t="s">
        <v>21</v>
      </c>
      <c r="F199" s="35" t="s">
        <v>51</v>
      </c>
      <c r="G199" s="42"/>
      <c r="H199" s="42"/>
      <c r="I199" s="42"/>
      <c r="J199" s="2">
        <f t="shared" si="2"/>
        <v>0</v>
      </c>
    </row>
    <row r="200" spans="1:10" ht="150.75" hidden="1" thickBot="1" x14ac:dyDescent="0.35">
      <c r="A200" s="38"/>
      <c r="B200" s="39" t="s">
        <v>345</v>
      </c>
      <c r="C200" s="40" t="s">
        <v>346</v>
      </c>
      <c r="D200" s="40">
        <v>500</v>
      </c>
      <c r="E200" s="35" t="s">
        <v>21</v>
      </c>
      <c r="F200" s="35" t="s">
        <v>51</v>
      </c>
      <c r="G200" s="42"/>
      <c r="H200" s="42"/>
      <c r="I200" s="42"/>
      <c r="J200" s="2">
        <f t="shared" si="2"/>
        <v>0</v>
      </c>
    </row>
    <row r="201" spans="1:10" ht="38.25" thickBot="1" x14ac:dyDescent="0.35">
      <c r="A201" s="27"/>
      <c r="B201" s="28" t="s">
        <v>347</v>
      </c>
      <c r="C201" s="29" t="s">
        <v>344</v>
      </c>
      <c r="D201" s="30"/>
      <c r="E201" s="30"/>
      <c r="F201" s="30"/>
      <c r="G201" s="60">
        <f>G202</f>
        <v>2285.5</v>
      </c>
      <c r="H201" s="60">
        <v>569.6</v>
      </c>
      <c r="I201" s="60">
        <v>0</v>
      </c>
      <c r="J201" s="2">
        <f t="shared" si="2"/>
        <v>2855.1</v>
      </c>
    </row>
    <row r="202" spans="1:10" ht="132" thickBot="1" x14ac:dyDescent="0.35">
      <c r="A202" s="38"/>
      <c r="B202" s="39" t="s">
        <v>348</v>
      </c>
      <c r="C202" s="40" t="s">
        <v>524</v>
      </c>
      <c r="D202" s="40">
        <v>500</v>
      </c>
      <c r="E202" s="35" t="s">
        <v>21</v>
      </c>
      <c r="F202" s="35" t="s">
        <v>51</v>
      </c>
      <c r="G202" s="42">
        <f>'[1]ЖКХ 05'!FZ13</f>
        <v>2285.5</v>
      </c>
      <c r="H202" s="42">
        <v>569.6</v>
      </c>
      <c r="I202" s="42">
        <v>0</v>
      </c>
      <c r="J202" s="2">
        <f t="shared" si="2"/>
        <v>2855.1</v>
      </c>
    </row>
    <row r="203" spans="1:10" ht="19.5" hidden="1" thickBot="1" x14ac:dyDescent="0.35">
      <c r="A203" s="38"/>
      <c r="B203" s="39"/>
      <c r="C203" s="40"/>
      <c r="D203" s="40"/>
      <c r="E203" s="35"/>
      <c r="F203" s="35"/>
      <c r="G203" s="42"/>
      <c r="H203" s="42"/>
      <c r="I203" s="42"/>
      <c r="J203" s="2">
        <f t="shared" si="2"/>
        <v>0</v>
      </c>
    </row>
    <row r="204" spans="1:10" ht="57" thickBot="1" x14ac:dyDescent="0.35">
      <c r="A204" s="22" t="s">
        <v>349</v>
      </c>
      <c r="B204" s="74" t="s">
        <v>350</v>
      </c>
      <c r="C204" s="22" t="s">
        <v>351</v>
      </c>
      <c r="D204" s="68"/>
      <c r="E204" s="69"/>
      <c r="F204" s="69"/>
      <c r="G204" s="70">
        <f>+G205+G208</f>
        <v>700</v>
      </c>
      <c r="H204" s="70">
        <v>0</v>
      </c>
      <c r="I204" s="70">
        <v>500</v>
      </c>
      <c r="J204" s="2">
        <f t="shared" si="2"/>
        <v>1200</v>
      </c>
    </row>
    <row r="205" spans="1:10" ht="57" thickBot="1" x14ac:dyDescent="0.35">
      <c r="A205" s="27"/>
      <c r="B205" s="28" t="s">
        <v>352</v>
      </c>
      <c r="C205" s="29" t="s">
        <v>353</v>
      </c>
      <c r="D205" s="30"/>
      <c r="E205" s="30"/>
      <c r="F205" s="30"/>
      <c r="G205" s="60">
        <f>+G206+G207</f>
        <v>700</v>
      </c>
      <c r="H205" s="60">
        <v>0</v>
      </c>
      <c r="I205" s="60">
        <v>500</v>
      </c>
      <c r="J205" s="2">
        <f t="shared" si="2"/>
        <v>1200</v>
      </c>
    </row>
    <row r="206" spans="1:10" ht="150.75" thickBot="1" x14ac:dyDescent="0.35">
      <c r="A206" s="38"/>
      <c r="B206" s="39" t="s">
        <v>354</v>
      </c>
      <c r="C206" s="40" t="s">
        <v>355</v>
      </c>
      <c r="D206" s="40">
        <v>200</v>
      </c>
      <c r="E206" s="35" t="s">
        <v>31</v>
      </c>
      <c r="F206" s="35" t="s">
        <v>36</v>
      </c>
      <c r="G206" s="42">
        <f>'[1]УПРАВЛЕНИЕ 01'!FZ28</f>
        <v>50</v>
      </c>
      <c r="H206" s="42">
        <v>0</v>
      </c>
      <c r="I206" s="42">
        <v>0</v>
      </c>
      <c r="J206" s="2">
        <f t="shared" si="2"/>
        <v>50</v>
      </c>
    </row>
    <row r="207" spans="1:10" ht="150.75" thickBot="1" x14ac:dyDescent="0.35">
      <c r="A207" s="10"/>
      <c r="B207" s="39" t="s">
        <v>356</v>
      </c>
      <c r="C207" s="34" t="s">
        <v>357</v>
      </c>
      <c r="D207" s="34">
        <v>200</v>
      </c>
      <c r="E207" s="35" t="s">
        <v>32</v>
      </c>
      <c r="F207" s="35" t="s">
        <v>358</v>
      </c>
      <c r="G207" s="36">
        <f>'[1]НАЦИОНАЛЬНАЯ ЭКОНОМИКА 04'!FZ26+'[1]НАЦИОНАЛЬНАЯ ЭКОНОМИКА 04'!FZ27</f>
        <v>650</v>
      </c>
      <c r="H207" s="36">
        <v>0</v>
      </c>
      <c r="I207" s="36">
        <v>500</v>
      </c>
      <c r="J207" s="2">
        <f t="shared" si="2"/>
        <v>1150</v>
      </c>
    </row>
    <row r="208" spans="1:10" ht="57" hidden="1" thickBot="1" x14ac:dyDescent="0.35">
      <c r="A208" s="27"/>
      <c r="B208" s="28" t="s">
        <v>359</v>
      </c>
      <c r="C208" s="29" t="s">
        <v>360</v>
      </c>
      <c r="D208" s="30"/>
      <c r="E208" s="30"/>
      <c r="F208" s="30"/>
      <c r="G208" s="60"/>
      <c r="H208" s="60"/>
      <c r="I208" s="60"/>
      <c r="J208" s="2">
        <f t="shared" si="2"/>
        <v>0</v>
      </c>
    </row>
    <row r="209" spans="1:10" ht="38.25" thickBot="1" x14ac:dyDescent="0.35">
      <c r="A209" s="22" t="s">
        <v>361</v>
      </c>
      <c r="B209" s="74" t="s">
        <v>312</v>
      </c>
      <c r="C209" s="22" t="s">
        <v>362</v>
      </c>
      <c r="D209" s="68"/>
      <c r="E209" s="69"/>
      <c r="F209" s="69"/>
      <c r="G209" s="70">
        <f>+G210+G215+G217</f>
        <v>6923.9722000000002</v>
      </c>
      <c r="H209" s="70">
        <v>6757.7392</v>
      </c>
      <c r="I209" s="70">
        <v>6933.7971209999996</v>
      </c>
      <c r="J209" s="2">
        <f t="shared" si="2"/>
        <v>20615.508521</v>
      </c>
    </row>
    <row r="210" spans="1:10" ht="75.75" thickBot="1" x14ac:dyDescent="0.35">
      <c r="A210" s="27"/>
      <c r="B210" s="28" t="s">
        <v>363</v>
      </c>
      <c r="C210" s="29" t="s">
        <v>364</v>
      </c>
      <c r="D210" s="30"/>
      <c r="E210" s="30"/>
      <c r="F210" s="30"/>
      <c r="G210" s="60">
        <f>+G211+G212+G213+G214</f>
        <v>3528.4489999999996</v>
      </c>
      <c r="H210" s="60">
        <v>3334.4489999999996</v>
      </c>
      <c r="I210" s="60">
        <v>3488.1802249999996</v>
      </c>
      <c r="J210" s="2">
        <f t="shared" si="2"/>
        <v>10351.078224999999</v>
      </c>
    </row>
    <row r="211" spans="1:10" ht="207" thickBot="1" x14ac:dyDescent="0.35">
      <c r="A211" s="10"/>
      <c r="B211" s="39" t="s">
        <v>365</v>
      </c>
      <c r="C211" s="40" t="s">
        <v>366</v>
      </c>
      <c r="D211" s="40">
        <v>100</v>
      </c>
      <c r="E211" s="35" t="s">
        <v>32</v>
      </c>
      <c r="F211" s="35" t="s">
        <v>21</v>
      </c>
      <c r="G211" s="42">
        <f>'[1]НАЦИОНАЛЬНАЯ ЭКОНОМИКА 04'!D11</f>
        <v>3197.7489999999998</v>
      </c>
      <c r="H211" s="42">
        <v>3189.2489999999998</v>
      </c>
      <c r="I211" s="42">
        <v>3268.9802249999998</v>
      </c>
      <c r="J211" s="2">
        <f t="shared" si="2"/>
        <v>9655.9782249999989</v>
      </c>
    </row>
    <row r="212" spans="1:10" ht="169.5" thickBot="1" x14ac:dyDescent="0.35">
      <c r="A212" s="10"/>
      <c r="B212" s="39" t="s">
        <v>367</v>
      </c>
      <c r="C212" s="40" t="s">
        <v>366</v>
      </c>
      <c r="D212" s="40">
        <v>200</v>
      </c>
      <c r="E212" s="35" t="s">
        <v>32</v>
      </c>
      <c r="F212" s="35" t="s">
        <v>21</v>
      </c>
      <c r="G212" s="42">
        <f>'[1]НАЦИОНАЛЬНАЯ ЭКОНОМИКА 04'!FZ11-'[1]НАЦИОНАЛЬНАЯ ЭКОНОМИКА 04'!D11-'[1]НАЦИОНАЛЬНАЯ ЭКОНОМИКА 04'!CY11</f>
        <v>330.69999999999982</v>
      </c>
      <c r="H212" s="42">
        <v>145.19999999999982</v>
      </c>
      <c r="I212" s="42">
        <v>219.19999999999982</v>
      </c>
      <c r="J212" s="2">
        <f t="shared" si="2"/>
        <v>695.09999999999945</v>
      </c>
    </row>
    <row r="213" spans="1:10" ht="150.75" hidden="1" thickBot="1" x14ac:dyDescent="0.35">
      <c r="A213" s="10"/>
      <c r="B213" s="39" t="s">
        <v>368</v>
      </c>
      <c r="C213" s="40" t="s">
        <v>366</v>
      </c>
      <c r="D213" s="40">
        <v>800</v>
      </c>
      <c r="E213" s="35" t="s">
        <v>32</v>
      </c>
      <c r="F213" s="35" t="s">
        <v>21</v>
      </c>
      <c r="G213" s="42">
        <f>'[1]НАЦИОНАЛЬНАЯ ЭКОНОМИКА 04'!CY11</f>
        <v>0</v>
      </c>
      <c r="H213" s="42">
        <v>0</v>
      </c>
      <c r="I213" s="42">
        <v>0</v>
      </c>
      <c r="J213" s="2">
        <f t="shared" si="2"/>
        <v>0</v>
      </c>
    </row>
    <row r="214" spans="1:10" ht="150.75" hidden="1" thickBot="1" x14ac:dyDescent="0.35">
      <c r="A214" s="10"/>
      <c r="B214" s="39" t="s">
        <v>369</v>
      </c>
      <c r="C214" s="40" t="s">
        <v>370</v>
      </c>
      <c r="D214" s="40">
        <v>200</v>
      </c>
      <c r="E214" s="35" t="s">
        <v>20</v>
      </c>
      <c r="F214" s="35" t="s">
        <v>21</v>
      </c>
      <c r="G214" s="42">
        <f>'[1]ОБРАЗОВАНИЕ 07'!FZ70</f>
        <v>0</v>
      </c>
      <c r="H214" s="42">
        <v>0</v>
      </c>
      <c r="I214" s="42">
        <v>0</v>
      </c>
      <c r="J214" s="2">
        <f t="shared" si="2"/>
        <v>0</v>
      </c>
    </row>
    <row r="215" spans="1:10" ht="38.25" thickBot="1" x14ac:dyDescent="0.35">
      <c r="A215" s="27"/>
      <c r="B215" s="28" t="s">
        <v>371</v>
      </c>
      <c r="C215" s="29" t="s">
        <v>372</v>
      </c>
      <c r="D215" s="30"/>
      <c r="E215" s="30"/>
      <c r="F215" s="30"/>
      <c r="G215" s="60">
        <f>+G216</f>
        <v>2551.9</v>
      </c>
      <c r="H215" s="60">
        <v>2615.067</v>
      </c>
      <c r="I215" s="60">
        <v>2615.067</v>
      </c>
      <c r="J215" s="2">
        <f t="shared" si="2"/>
        <v>7782.0340000000006</v>
      </c>
    </row>
    <row r="216" spans="1:10" ht="150.75" thickBot="1" x14ac:dyDescent="0.35">
      <c r="A216" s="10"/>
      <c r="B216" s="39" t="s">
        <v>369</v>
      </c>
      <c r="C216" s="40" t="s">
        <v>373</v>
      </c>
      <c r="D216" s="40">
        <v>600</v>
      </c>
      <c r="E216" s="35" t="s">
        <v>32</v>
      </c>
      <c r="F216" s="35" t="s">
        <v>21</v>
      </c>
      <c r="G216" s="42">
        <f>'[1]НАЦИОНАЛЬНАЯ ЭКОНОМИКА 04'!FZ14</f>
        <v>2551.9</v>
      </c>
      <c r="H216" s="42">
        <v>2615.067</v>
      </c>
      <c r="I216" s="42">
        <v>2615.067</v>
      </c>
      <c r="J216" s="2">
        <f t="shared" si="2"/>
        <v>7782.0340000000006</v>
      </c>
    </row>
    <row r="217" spans="1:10" ht="38.25" thickBot="1" x14ac:dyDescent="0.35">
      <c r="A217" s="27"/>
      <c r="B217" s="28" t="s">
        <v>374</v>
      </c>
      <c r="C217" s="29" t="s">
        <v>375</v>
      </c>
      <c r="D217" s="30"/>
      <c r="E217" s="30"/>
      <c r="F217" s="30"/>
      <c r="G217" s="60">
        <f>+G218+G219</f>
        <v>843.6232</v>
      </c>
      <c r="H217" s="60">
        <v>808.22320000000002</v>
      </c>
      <c r="I217" s="60">
        <v>830.54989599999999</v>
      </c>
      <c r="J217" s="2">
        <f t="shared" si="2"/>
        <v>2482.3962959999999</v>
      </c>
    </row>
    <row r="218" spans="1:10" ht="132" thickBot="1" x14ac:dyDescent="0.35">
      <c r="A218" s="38"/>
      <c r="B218" s="39" t="s">
        <v>376</v>
      </c>
      <c r="C218" s="40" t="s">
        <v>377</v>
      </c>
      <c r="D218" s="40">
        <v>500</v>
      </c>
      <c r="E218" s="35" t="s">
        <v>31</v>
      </c>
      <c r="F218" s="35" t="s">
        <v>36</v>
      </c>
      <c r="G218" s="42">
        <f>'[1]УПРАВЛЕНИЕ 01'!CJ31</f>
        <v>35.4</v>
      </c>
      <c r="H218" s="42">
        <v>0</v>
      </c>
      <c r="I218" s="42">
        <v>0</v>
      </c>
      <c r="J218" s="2">
        <f t="shared" si="2"/>
        <v>35.4</v>
      </c>
    </row>
    <row r="219" spans="1:10" ht="150.75" thickBot="1" x14ac:dyDescent="0.35">
      <c r="A219" s="38"/>
      <c r="B219" s="39" t="s">
        <v>378</v>
      </c>
      <c r="C219" s="40" t="s">
        <v>377</v>
      </c>
      <c r="D219" s="40">
        <v>600</v>
      </c>
      <c r="E219" s="35" t="s">
        <v>31</v>
      </c>
      <c r="F219" s="35" t="s">
        <v>36</v>
      </c>
      <c r="G219" s="42">
        <f>'[1]УПРАВЛЕНИЕ 01'!FZ31-'[1]УПРАВЛЕНИЕ 01'!CI31</f>
        <v>808.22320000000002</v>
      </c>
      <c r="H219" s="42">
        <v>808.22320000000002</v>
      </c>
      <c r="I219" s="42">
        <v>830.54989599999999</v>
      </c>
      <c r="J219" s="2">
        <f t="shared" ref="J219:J281" si="3">G219+H219+I219</f>
        <v>2446.9962960000003</v>
      </c>
    </row>
    <row r="220" spans="1:10" ht="38.25" thickBot="1" x14ac:dyDescent="0.35">
      <c r="A220" s="17" t="s">
        <v>379</v>
      </c>
      <c r="B220" s="73" t="s">
        <v>380</v>
      </c>
      <c r="C220" s="19" t="s">
        <v>381</v>
      </c>
      <c r="D220" s="19"/>
      <c r="E220" s="75"/>
      <c r="F220" s="75"/>
      <c r="G220" s="76">
        <f>+G221+G225</f>
        <v>11899.7</v>
      </c>
      <c r="H220" s="76">
        <v>11899.7</v>
      </c>
      <c r="I220" s="76">
        <v>11899.7</v>
      </c>
      <c r="J220" s="2">
        <f t="shared" si="3"/>
        <v>35699.100000000006</v>
      </c>
    </row>
    <row r="221" spans="1:10" ht="57" thickBot="1" x14ac:dyDescent="0.35">
      <c r="A221" s="22" t="s">
        <v>382</v>
      </c>
      <c r="B221" s="74" t="s">
        <v>383</v>
      </c>
      <c r="C221" s="24" t="s">
        <v>384</v>
      </c>
      <c r="D221" s="24"/>
      <c r="E221" s="37"/>
      <c r="F221" s="37"/>
      <c r="G221" s="77">
        <f>+G222+G223</f>
        <v>74.7</v>
      </c>
      <c r="H221" s="77">
        <v>74.7</v>
      </c>
      <c r="I221" s="77">
        <v>74.7</v>
      </c>
      <c r="J221" s="2">
        <f t="shared" si="3"/>
        <v>224.10000000000002</v>
      </c>
    </row>
    <row r="222" spans="1:10" ht="38.25" hidden="1" thickBot="1" x14ac:dyDescent="0.35">
      <c r="A222" s="27"/>
      <c r="B222" s="28" t="s">
        <v>385</v>
      </c>
      <c r="C222" s="29" t="s">
        <v>386</v>
      </c>
      <c r="D222" s="30"/>
      <c r="E222" s="30"/>
      <c r="F222" s="30"/>
      <c r="G222" s="60"/>
      <c r="H222" s="60"/>
      <c r="I222" s="60"/>
      <c r="J222" s="2">
        <f t="shared" si="3"/>
        <v>0</v>
      </c>
    </row>
    <row r="223" spans="1:10" ht="38.25" thickBot="1" x14ac:dyDescent="0.35">
      <c r="A223" s="27"/>
      <c r="B223" s="28" t="s">
        <v>387</v>
      </c>
      <c r="C223" s="29" t="s">
        <v>388</v>
      </c>
      <c r="D223" s="30"/>
      <c r="E223" s="30"/>
      <c r="F223" s="30"/>
      <c r="G223" s="60">
        <f>G224</f>
        <v>74.7</v>
      </c>
      <c r="H223" s="60">
        <v>74.7</v>
      </c>
      <c r="I223" s="60">
        <v>74.7</v>
      </c>
      <c r="J223" s="2">
        <f t="shared" si="3"/>
        <v>224.10000000000002</v>
      </c>
    </row>
    <row r="224" spans="1:10" ht="132" thickBot="1" x14ac:dyDescent="0.35">
      <c r="A224" s="10"/>
      <c r="B224" s="39" t="s">
        <v>389</v>
      </c>
      <c r="C224" s="55" t="s">
        <v>390</v>
      </c>
      <c r="D224" s="40">
        <v>500</v>
      </c>
      <c r="E224" s="46" t="s">
        <v>32</v>
      </c>
      <c r="F224" s="46" t="s">
        <v>31</v>
      </c>
      <c r="G224" s="56">
        <f>'[1]НАЦИОНАЛЬНАЯ ЭКОНОМИКА 04'!FZ8</f>
        <v>74.7</v>
      </c>
      <c r="H224" s="56">
        <v>74.7</v>
      </c>
      <c r="I224" s="56">
        <v>74.7</v>
      </c>
      <c r="J224" s="2">
        <f t="shared" si="3"/>
        <v>224.10000000000002</v>
      </c>
    </row>
    <row r="225" spans="1:10" ht="38.25" thickBot="1" x14ac:dyDescent="0.35">
      <c r="A225" s="22" t="s">
        <v>391</v>
      </c>
      <c r="B225" s="74" t="s">
        <v>392</v>
      </c>
      <c r="C225" s="24" t="s">
        <v>393</v>
      </c>
      <c r="D225" s="24"/>
      <c r="E225" s="37"/>
      <c r="F225" s="37"/>
      <c r="G225" s="77">
        <f>+G226+G227+G228+G229</f>
        <v>11825</v>
      </c>
      <c r="H225" s="77">
        <v>11825</v>
      </c>
      <c r="I225" s="77">
        <v>11825</v>
      </c>
      <c r="J225" s="2">
        <f t="shared" si="3"/>
        <v>35475</v>
      </c>
    </row>
    <row r="226" spans="1:10" ht="57" hidden="1" thickBot="1" x14ac:dyDescent="0.35">
      <c r="A226" s="27"/>
      <c r="B226" s="28" t="s">
        <v>394</v>
      </c>
      <c r="C226" s="29" t="s">
        <v>395</v>
      </c>
      <c r="D226" s="30"/>
      <c r="E226" s="30"/>
      <c r="F226" s="30"/>
      <c r="G226" s="60"/>
      <c r="H226" s="60"/>
      <c r="I226" s="60"/>
      <c r="J226" s="2">
        <f t="shared" si="3"/>
        <v>0</v>
      </c>
    </row>
    <row r="227" spans="1:10" ht="57" hidden="1" thickBot="1" x14ac:dyDescent="0.35">
      <c r="A227" s="27"/>
      <c r="B227" s="28" t="s">
        <v>396</v>
      </c>
      <c r="C227" s="29" t="s">
        <v>397</v>
      </c>
      <c r="D227" s="30"/>
      <c r="E227" s="30"/>
      <c r="F227" s="30"/>
      <c r="G227" s="60"/>
      <c r="H227" s="60"/>
      <c r="I227" s="60"/>
      <c r="J227" s="2">
        <f t="shared" si="3"/>
        <v>0</v>
      </c>
    </row>
    <row r="228" spans="1:10" ht="38.25" hidden="1" thickBot="1" x14ac:dyDescent="0.35">
      <c r="A228" s="27"/>
      <c r="B228" s="28" t="s">
        <v>398</v>
      </c>
      <c r="C228" s="29" t="s">
        <v>399</v>
      </c>
      <c r="D228" s="30"/>
      <c r="E228" s="30"/>
      <c r="F228" s="30"/>
      <c r="G228" s="60"/>
      <c r="H228" s="60"/>
      <c r="I228" s="60"/>
      <c r="J228" s="2">
        <f t="shared" si="3"/>
        <v>0</v>
      </c>
    </row>
    <row r="229" spans="1:10" ht="38.25" thickBot="1" x14ac:dyDescent="0.35">
      <c r="A229" s="27"/>
      <c r="B229" s="28" t="s">
        <v>400</v>
      </c>
      <c r="C229" s="29" t="s">
        <v>401</v>
      </c>
      <c r="D229" s="30"/>
      <c r="E229" s="30"/>
      <c r="F229" s="30"/>
      <c r="G229" s="60">
        <f>+G230</f>
        <v>11825</v>
      </c>
      <c r="H229" s="60">
        <v>11825</v>
      </c>
      <c r="I229" s="60">
        <v>11825</v>
      </c>
      <c r="J229" s="2">
        <f t="shared" si="3"/>
        <v>35475</v>
      </c>
    </row>
    <row r="230" spans="1:10" ht="94.5" thickBot="1" x14ac:dyDescent="0.35">
      <c r="A230" s="10"/>
      <c r="B230" s="39" t="s">
        <v>402</v>
      </c>
      <c r="C230" s="35" t="s">
        <v>403</v>
      </c>
      <c r="D230" s="35" t="s">
        <v>404</v>
      </c>
      <c r="E230" s="35" t="s">
        <v>32</v>
      </c>
      <c r="F230" s="34">
        <v>12</v>
      </c>
      <c r="G230" s="36">
        <f>'[1]НАЦИОНАЛЬНАЯ ЭКОНОМИКА 04'!FZ25</f>
        <v>11825</v>
      </c>
      <c r="H230" s="36">
        <v>11825</v>
      </c>
      <c r="I230" s="36">
        <v>11825</v>
      </c>
      <c r="J230" s="2">
        <f t="shared" si="3"/>
        <v>35475</v>
      </c>
    </row>
    <row r="231" spans="1:10" ht="75.75" thickBot="1" x14ac:dyDescent="0.35">
      <c r="A231" s="17" t="s">
        <v>405</v>
      </c>
      <c r="B231" s="73" t="s">
        <v>406</v>
      </c>
      <c r="C231" s="19" t="s">
        <v>407</v>
      </c>
      <c r="D231" s="19"/>
      <c r="E231" s="75"/>
      <c r="F231" s="75"/>
      <c r="G231" s="76">
        <f>+G232+G234+G236+G240</f>
        <v>2887.0068000000001</v>
      </c>
      <c r="H231" s="76">
        <v>2740.3220040000001</v>
      </c>
      <c r="I231" s="76">
        <v>2738.0194700000002</v>
      </c>
      <c r="J231" s="2">
        <f t="shared" si="3"/>
        <v>8365.3482739999999</v>
      </c>
    </row>
    <row r="232" spans="1:10" ht="38.25" thickBot="1" x14ac:dyDescent="0.35">
      <c r="A232" s="27"/>
      <c r="B232" s="28" t="s">
        <v>408</v>
      </c>
      <c r="C232" s="29" t="s">
        <v>409</v>
      </c>
      <c r="D232" s="30"/>
      <c r="E232" s="30"/>
      <c r="F232" s="30"/>
      <c r="G232" s="60">
        <f>+G233</f>
        <v>50</v>
      </c>
      <c r="H232" s="60">
        <v>0</v>
      </c>
      <c r="I232" s="60">
        <v>0</v>
      </c>
      <c r="J232" s="2">
        <f t="shared" si="3"/>
        <v>50</v>
      </c>
    </row>
    <row r="233" spans="1:10" ht="94.5" thickBot="1" x14ac:dyDescent="0.35">
      <c r="A233" s="10"/>
      <c r="B233" s="33" t="s">
        <v>410</v>
      </c>
      <c r="C233" s="34" t="s">
        <v>411</v>
      </c>
      <c r="D233" s="34">
        <v>800</v>
      </c>
      <c r="E233" s="35" t="s">
        <v>51</v>
      </c>
      <c r="F233" s="35" t="s">
        <v>186</v>
      </c>
      <c r="G233" s="36">
        <f>'[1]Национальная безопасность 03'!DP9</f>
        <v>50</v>
      </c>
      <c r="H233" s="36">
        <v>0</v>
      </c>
      <c r="I233" s="36">
        <v>0</v>
      </c>
      <c r="J233" s="2">
        <f t="shared" si="3"/>
        <v>50</v>
      </c>
    </row>
    <row r="234" spans="1:10" ht="38.25" hidden="1" thickBot="1" x14ac:dyDescent="0.35">
      <c r="A234" s="27"/>
      <c r="B234" s="28" t="s">
        <v>412</v>
      </c>
      <c r="C234" s="29" t="s">
        <v>413</v>
      </c>
      <c r="D234" s="30"/>
      <c r="E234" s="30"/>
      <c r="F234" s="30"/>
      <c r="G234" s="60">
        <f>+G235</f>
        <v>0</v>
      </c>
      <c r="H234" s="60">
        <v>0</v>
      </c>
      <c r="I234" s="60">
        <v>0</v>
      </c>
      <c r="J234" s="2">
        <f t="shared" si="3"/>
        <v>0</v>
      </c>
    </row>
    <row r="235" spans="1:10" ht="113.25" hidden="1" thickBot="1" x14ac:dyDescent="0.35">
      <c r="A235" s="10"/>
      <c r="B235" s="33" t="s">
        <v>414</v>
      </c>
      <c r="C235" s="34" t="s">
        <v>415</v>
      </c>
      <c r="D235" s="34">
        <v>200</v>
      </c>
      <c r="E235" s="35" t="s">
        <v>51</v>
      </c>
      <c r="F235" s="35" t="s">
        <v>186</v>
      </c>
      <c r="G235" s="36">
        <f>'[1]Национальная безопасность 03'!FZ10</f>
        <v>0</v>
      </c>
      <c r="H235" s="36">
        <v>0</v>
      </c>
      <c r="I235" s="36">
        <v>0</v>
      </c>
      <c r="J235" s="2">
        <f t="shared" si="3"/>
        <v>0</v>
      </c>
    </row>
    <row r="236" spans="1:10" ht="57" thickBot="1" x14ac:dyDescent="0.35">
      <c r="A236" s="27"/>
      <c r="B236" s="28" t="s">
        <v>416</v>
      </c>
      <c r="C236" s="78" t="s">
        <v>417</v>
      </c>
      <c r="D236" s="30"/>
      <c r="E236" s="30"/>
      <c r="F236" s="30"/>
      <c r="G236" s="60">
        <f>+G237+G238+G239</f>
        <v>2837.0068000000001</v>
      </c>
      <c r="H236" s="60">
        <v>2740.3220040000001</v>
      </c>
      <c r="I236" s="60">
        <v>2738.0194700000002</v>
      </c>
      <c r="J236" s="2">
        <f t="shared" si="3"/>
        <v>8315.3482739999999</v>
      </c>
    </row>
    <row r="237" spans="1:10" ht="150.75" thickBot="1" x14ac:dyDescent="0.35">
      <c r="A237" s="10"/>
      <c r="B237" s="33" t="s">
        <v>418</v>
      </c>
      <c r="C237" s="34" t="s">
        <v>419</v>
      </c>
      <c r="D237" s="34">
        <v>100</v>
      </c>
      <c r="E237" s="35" t="s">
        <v>51</v>
      </c>
      <c r="F237" s="35" t="s">
        <v>186</v>
      </c>
      <c r="G237" s="36">
        <f>'[1]Национальная безопасность 03'!D8</f>
        <v>2666.5068000000001</v>
      </c>
      <c r="H237" s="36">
        <v>2740.3220040000001</v>
      </c>
      <c r="I237" s="36">
        <v>2727.0194700000002</v>
      </c>
      <c r="J237" s="2">
        <f t="shared" si="3"/>
        <v>8133.8482740000009</v>
      </c>
    </row>
    <row r="238" spans="1:10" ht="113.25" thickBot="1" x14ac:dyDescent="0.35">
      <c r="A238" s="10"/>
      <c r="B238" s="33" t="s">
        <v>420</v>
      </c>
      <c r="C238" s="34" t="s">
        <v>419</v>
      </c>
      <c r="D238" s="34">
        <v>200</v>
      </c>
      <c r="E238" s="35" t="s">
        <v>51</v>
      </c>
      <c r="F238" s="35" t="s">
        <v>186</v>
      </c>
      <c r="G238" s="36">
        <f>'[1]Национальная безопасность 03'!FZ8-'[1]Национальная безопасность 03'!D8-'[1]Национальная безопасность 03'!CY8</f>
        <v>167.5</v>
      </c>
      <c r="H238" s="36">
        <v>0</v>
      </c>
      <c r="I238" s="36">
        <v>11</v>
      </c>
      <c r="J238" s="2">
        <f t="shared" si="3"/>
        <v>178.5</v>
      </c>
    </row>
    <row r="239" spans="1:10" ht="94.5" thickBot="1" x14ac:dyDescent="0.35">
      <c r="A239" s="10"/>
      <c r="B239" s="33" t="s">
        <v>421</v>
      </c>
      <c r="C239" s="34" t="s">
        <v>419</v>
      </c>
      <c r="D239" s="34">
        <v>800</v>
      </c>
      <c r="E239" s="35" t="s">
        <v>51</v>
      </c>
      <c r="F239" s="35" t="s">
        <v>186</v>
      </c>
      <c r="G239" s="36">
        <f>'[1]Национальная безопасность 03'!CY8</f>
        <v>3</v>
      </c>
      <c r="H239" s="36">
        <v>0</v>
      </c>
      <c r="I239" s="36">
        <v>0</v>
      </c>
      <c r="J239" s="2">
        <f t="shared" si="3"/>
        <v>3</v>
      </c>
    </row>
    <row r="240" spans="1:10" ht="57" hidden="1" thickBot="1" x14ac:dyDescent="0.35">
      <c r="A240" s="27"/>
      <c r="B240" s="28" t="s">
        <v>422</v>
      </c>
      <c r="C240" s="78" t="s">
        <v>423</v>
      </c>
      <c r="D240" s="30"/>
      <c r="E240" s="30"/>
      <c r="F240" s="30"/>
      <c r="G240" s="60"/>
      <c r="H240" s="60"/>
      <c r="I240" s="60"/>
      <c r="J240" s="2">
        <f t="shared" si="3"/>
        <v>0</v>
      </c>
    </row>
    <row r="241" spans="1:10" ht="57" hidden="1" thickBot="1" x14ac:dyDescent="0.35">
      <c r="A241" s="17" t="s">
        <v>424</v>
      </c>
      <c r="B241" s="73" t="s">
        <v>425</v>
      </c>
      <c r="C241" s="19" t="s">
        <v>426</v>
      </c>
      <c r="D241" s="19"/>
      <c r="E241" s="75"/>
      <c r="F241" s="75"/>
      <c r="G241" s="76">
        <f>+G242+G243+G244+G245+G246+G247+G248+G249</f>
        <v>0</v>
      </c>
      <c r="H241" s="76">
        <v>0</v>
      </c>
      <c r="I241" s="76">
        <v>0</v>
      </c>
      <c r="J241" s="2">
        <f t="shared" si="3"/>
        <v>0</v>
      </c>
    </row>
    <row r="242" spans="1:10" ht="38.25" hidden="1" thickBot="1" x14ac:dyDescent="0.35">
      <c r="A242" s="27"/>
      <c r="B242" s="28" t="s">
        <v>427</v>
      </c>
      <c r="C242" s="78" t="s">
        <v>428</v>
      </c>
      <c r="D242" s="30"/>
      <c r="E242" s="30"/>
      <c r="F242" s="30"/>
      <c r="G242" s="60"/>
      <c r="H242" s="60"/>
      <c r="I242" s="60"/>
      <c r="J242" s="2">
        <f t="shared" si="3"/>
        <v>0</v>
      </c>
    </row>
    <row r="243" spans="1:10" ht="38.25" hidden="1" thickBot="1" x14ac:dyDescent="0.35">
      <c r="A243" s="27"/>
      <c r="B243" s="28" t="s">
        <v>429</v>
      </c>
      <c r="C243" s="78" t="s">
        <v>430</v>
      </c>
      <c r="D243" s="30"/>
      <c r="E243" s="30"/>
      <c r="F243" s="30"/>
      <c r="G243" s="60"/>
      <c r="H243" s="60"/>
      <c r="I243" s="60"/>
      <c r="J243" s="2">
        <f t="shared" si="3"/>
        <v>0</v>
      </c>
    </row>
    <row r="244" spans="1:10" ht="19.5" hidden="1" thickBot="1" x14ac:dyDescent="0.35">
      <c r="A244" s="27"/>
      <c r="B244" s="28" t="s">
        <v>431</v>
      </c>
      <c r="C244" s="78" t="s">
        <v>432</v>
      </c>
      <c r="D244" s="30"/>
      <c r="E244" s="30"/>
      <c r="F244" s="30"/>
      <c r="G244" s="60"/>
      <c r="H244" s="60"/>
      <c r="I244" s="60"/>
      <c r="J244" s="2">
        <f t="shared" si="3"/>
        <v>0</v>
      </c>
    </row>
    <row r="245" spans="1:10" ht="57" hidden="1" thickBot="1" x14ac:dyDescent="0.35">
      <c r="A245" s="27"/>
      <c r="B245" s="28" t="s">
        <v>433</v>
      </c>
      <c r="C245" s="78" t="s">
        <v>434</v>
      </c>
      <c r="D245" s="30"/>
      <c r="E245" s="30"/>
      <c r="F245" s="30"/>
      <c r="G245" s="60"/>
      <c r="H245" s="60"/>
      <c r="I245" s="60"/>
      <c r="J245" s="2">
        <f t="shared" si="3"/>
        <v>0</v>
      </c>
    </row>
    <row r="246" spans="1:10" ht="19.5" hidden="1" thickBot="1" x14ac:dyDescent="0.35">
      <c r="A246" s="27"/>
      <c r="B246" s="28" t="s">
        <v>435</v>
      </c>
      <c r="C246" s="78" t="s">
        <v>436</v>
      </c>
      <c r="D246" s="30"/>
      <c r="E246" s="30"/>
      <c r="F246" s="30"/>
      <c r="G246" s="60"/>
      <c r="H246" s="60"/>
      <c r="I246" s="60"/>
      <c r="J246" s="2">
        <f t="shared" si="3"/>
        <v>0</v>
      </c>
    </row>
    <row r="247" spans="1:10" ht="38.25" hidden="1" thickBot="1" x14ac:dyDescent="0.35">
      <c r="A247" s="27"/>
      <c r="B247" s="28" t="s">
        <v>437</v>
      </c>
      <c r="C247" s="78" t="s">
        <v>438</v>
      </c>
      <c r="D247" s="30"/>
      <c r="E247" s="30"/>
      <c r="F247" s="30"/>
      <c r="G247" s="60"/>
      <c r="H247" s="60"/>
      <c r="I247" s="60"/>
      <c r="J247" s="2">
        <f t="shared" si="3"/>
        <v>0</v>
      </c>
    </row>
    <row r="248" spans="1:10" ht="38.25" hidden="1" thickBot="1" x14ac:dyDescent="0.35">
      <c r="A248" s="27"/>
      <c r="B248" s="28" t="s">
        <v>439</v>
      </c>
      <c r="C248" s="78" t="s">
        <v>440</v>
      </c>
      <c r="D248" s="30"/>
      <c r="E248" s="30"/>
      <c r="F248" s="30"/>
      <c r="G248" s="60"/>
      <c r="H248" s="60"/>
      <c r="I248" s="60"/>
      <c r="J248" s="2">
        <f t="shared" si="3"/>
        <v>0</v>
      </c>
    </row>
    <row r="249" spans="1:10" ht="38.25" hidden="1" thickBot="1" x14ac:dyDescent="0.35">
      <c r="A249" s="27"/>
      <c r="B249" s="28" t="s">
        <v>441</v>
      </c>
      <c r="C249" s="78" t="s">
        <v>442</v>
      </c>
      <c r="D249" s="30"/>
      <c r="E249" s="30"/>
      <c r="F249" s="30"/>
      <c r="G249" s="60"/>
      <c r="H249" s="60"/>
      <c r="I249" s="60"/>
      <c r="J249" s="2">
        <f t="shared" si="3"/>
        <v>0</v>
      </c>
    </row>
    <row r="250" spans="1:10" ht="38.25" thickBot="1" x14ac:dyDescent="0.35">
      <c r="A250" s="17" t="s">
        <v>443</v>
      </c>
      <c r="B250" s="73" t="s">
        <v>444</v>
      </c>
      <c r="C250" s="19" t="s">
        <v>445</v>
      </c>
      <c r="D250" s="19"/>
      <c r="E250" s="75"/>
      <c r="F250" s="75"/>
      <c r="G250" s="76">
        <f>+G251+G263</f>
        <v>17693</v>
      </c>
      <c r="H250" s="76">
        <v>19294</v>
      </c>
      <c r="I250" s="76">
        <v>20084</v>
      </c>
      <c r="J250" s="2">
        <f t="shared" si="3"/>
        <v>57071</v>
      </c>
    </row>
    <row r="251" spans="1:10" ht="38.25" thickBot="1" x14ac:dyDescent="0.35">
      <c r="A251" s="22" t="s">
        <v>446</v>
      </c>
      <c r="B251" s="74" t="s">
        <v>447</v>
      </c>
      <c r="C251" s="24" t="s">
        <v>448</v>
      </c>
      <c r="D251" s="24"/>
      <c r="E251" s="37"/>
      <c r="F251" s="37"/>
      <c r="G251" s="77">
        <f>+G252+G254+G257+G260+G261</f>
        <v>17693</v>
      </c>
      <c r="H251" s="77">
        <v>19294</v>
      </c>
      <c r="I251" s="77">
        <v>20084</v>
      </c>
      <c r="J251" s="2">
        <f t="shared" si="3"/>
        <v>57071</v>
      </c>
    </row>
    <row r="252" spans="1:10" ht="38.25" hidden="1" thickBot="1" x14ac:dyDescent="0.35">
      <c r="A252" s="27"/>
      <c r="B252" s="28" t="s">
        <v>449</v>
      </c>
      <c r="C252" s="78" t="s">
        <v>450</v>
      </c>
      <c r="D252" s="30"/>
      <c r="E252" s="30"/>
      <c r="F252" s="30"/>
      <c r="G252" s="60">
        <f>G253</f>
        <v>0</v>
      </c>
      <c r="H252" s="60">
        <v>0</v>
      </c>
      <c r="I252" s="60">
        <v>0</v>
      </c>
      <c r="J252" s="2">
        <f t="shared" si="3"/>
        <v>0</v>
      </c>
    </row>
    <row r="253" spans="1:10" ht="169.5" hidden="1" thickBot="1" x14ac:dyDescent="0.35">
      <c r="A253" s="10"/>
      <c r="B253" s="33" t="s">
        <v>451</v>
      </c>
      <c r="C253" s="34" t="s">
        <v>452</v>
      </c>
      <c r="D253" s="34">
        <v>500</v>
      </c>
      <c r="E253" s="35" t="s">
        <v>32</v>
      </c>
      <c r="F253" s="35" t="s">
        <v>186</v>
      </c>
      <c r="G253" s="36">
        <f>'[1]НАЦИОНАЛЬНАЯ ЭКОНОМИКА 04'!CO21</f>
        <v>0</v>
      </c>
      <c r="H253" s="36">
        <v>0</v>
      </c>
      <c r="I253" s="36">
        <v>0</v>
      </c>
      <c r="J253" s="2">
        <f t="shared" si="3"/>
        <v>0</v>
      </c>
    </row>
    <row r="254" spans="1:10" ht="38.25" thickBot="1" x14ac:dyDescent="0.35">
      <c r="A254" s="27"/>
      <c r="B254" s="28" t="s">
        <v>453</v>
      </c>
      <c r="C254" s="78" t="s">
        <v>454</v>
      </c>
      <c r="D254" s="30"/>
      <c r="E254" s="30"/>
      <c r="F254" s="30"/>
      <c r="G254" s="60">
        <f>+G255+G256</f>
        <v>14693</v>
      </c>
      <c r="H254" s="60">
        <v>19294</v>
      </c>
      <c r="I254" s="60">
        <v>20084</v>
      </c>
      <c r="J254" s="2">
        <f t="shared" si="3"/>
        <v>54071</v>
      </c>
    </row>
    <row r="255" spans="1:10" ht="113.25" thickBot="1" x14ac:dyDescent="0.35">
      <c r="A255" s="10"/>
      <c r="B255" s="33" t="s">
        <v>455</v>
      </c>
      <c r="C255" s="34" t="s">
        <v>456</v>
      </c>
      <c r="D255" s="34">
        <v>200</v>
      </c>
      <c r="E255" s="35" t="s">
        <v>32</v>
      </c>
      <c r="F255" s="35" t="s">
        <v>186</v>
      </c>
      <c r="G255" s="36">
        <f>'[1]НАЦИОНАЛЬНАЯ ЭКОНОМИКА 04'!AT19</f>
        <v>14693</v>
      </c>
      <c r="H255" s="36">
        <v>19294</v>
      </c>
      <c r="I255" s="36">
        <v>20084</v>
      </c>
      <c r="J255" s="2">
        <f t="shared" si="3"/>
        <v>54071</v>
      </c>
    </row>
    <row r="256" spans="1:10" ht="113.25" hidden="1" thickBot="1" x14ac:dyDescent="0.35">
      <c r="A256" s="10"/>
      <c r="B256" s="33" t="s">
        <v>457</v>
      </c>
      <c r="C256" s="34" t="s">
        <v>458</v>
      </c>
      <c r="D256" s="34">
        <v>500</v>
      </c>
      <c r="E256" s="35" t="s">
        <v>32</v>
      </c>
      <c r="F256" s="35" t="s">
        <v>186</v>
      </c>
      <c r="G256" s="36">
        <f>'[1]НАЦИОНАЛЬНАЯ ЭКОНОМИКА 04'!CO20</f>
        <v>0</v>
      </c>
      <c r="H256" s="36">
        <v>0</v>
      </c>
      <c r="I256" s="36">
        <v>0</v>
      </c>
      <c r="J256" s="2">
        <f t="shared" si="3"/>
        <v>0</v>
      </c>
    </row>
    <row r="257" spans="1:10" ht="38.25" thickBot="1" x14ac:dyDescent="0.35">
      <c r="A257" s="27"/>
      <c r="B257" s="28" t="s">
        <v>459</v>
      </c>
      <c r="C257" s="78" t="s">
        <v>460</v>
      </c>
      <c r="D257" s="30"/>
      <c r="E257" s="30"/>
      <c r="F257" s="30"/>
      <c r="G257" s="60">
        <f>+G258+G259</f>
        <v>3000</v>
      </c>
      <c r="H257" s="60">
        <v>0</v>
      </c>
      <c r="I257" s="60">
        <v>0</v>
      </c>
      <c r="J257" s="2">
        <f t="shared" si="3"/>
        <v>3000</v>
      </c>
    </row>
    <row r="258" spans="1:10" ht="113.25" hidden="1" thickBot="1" x14ac:dyDescent="0.35">
      <c r="A258" s="10"/>
      <c r="B258" s="33" t="s">
        <v>461</v>
      </c>
      <c r="C258" s="34" t="s">
        <v>462</v>
      </c>
      <c r="D258" s="34">
        <v>200</v>
      </c>
      <c r="E258" s="35" t="s">
        <v>32</v>
      </c>
      <c r="F258" s="35" t="s">
        <v>186</v>
      </c>
      <c r="G258" s="36"/>
      <c r="H258" s="36"/>
      <c r="I258" s="36"/>
      <c r="J258" s="2">
        <f t="shared" si="3"/>
        <v>0</v>
      </c>
    </row>
    <row r="259" spans="1:10" ht="94.5" thickBot="1" x14ac:dyDescent="0.35">
      <c r="A259" s="10"/>
      <c r="B259" s="33" t="s">
        <v>463</v>
      </c>
      <c r="C259" s="34" t="s">
        <v>462</v>
      </c>
      <c r="D259" s="34">
        <v>500</v>
      </c>
      <c r="E259" s="35" t="s">
        <v>32</v>
      </c>
      <c r="F259" s="35" t="s">
        <v>186</v>
      </c>
      <c r="G259" s="36">
        <f>'[1]НАЦИОНАЛЬНАЯ ЭКОНОМИКА 04'!CI19</f>
        <v>3000</v>
      </c>
      <c r="H259" s="36">
        <v>0</v>
      </c>
      <c r="I259" s="36">
        <v>0</v>
      </c>
      <c r="J259" s="2">
        <f t="shared" si="3"/>
        <v>3000</v>
      </c>
    </row>
    <row r="260" spans="1:10" ht="38.25" hidden="1" thickBot="1" x14ac:dyDescent="0.35">
      <c r="A260" s="27"/>
      <c r="B260" s="28" t="s">
        <v>464</v>
      </c>
      <c r="C260" s="78" t="s">
        <v>465</v>
      </c>
      <c r="D260" s="30"/>
      <c r="E260" s="30"/>
      <c r="F260" s="30"/>
      <c r="G260" s="60"/>
      <c r="H260" s="60"/>
      <c r="I260" s="60"/>
      <c r="J260" s="2">
        <f t="shared" si="3"/>
        <v>0</v>
      </c>
    </row>
    <row r="261" spans="1:10" ht="38.25" hidden="1" thickBot="1" x14ac:dyDescent="0.35">
      <c r="A261" s="27"/>
      <c r="B261" s="28" t="s">
        <v>466</v>
      </c>
      <c r="C261" s="78" t="s">
        <v>467</v>
      </c>
      <c r="D261" s="30"/>
      <c r="E261" s="30"/>
      <c r="F261" s="30"/>
      <c r="G261" s="60">
        <f>+G262</f>
        <v>0</v>
      </c>
      <c r="H261" s="60">
        <v>0</v>
      </c>
      <c r="I261" s="60">
        <v>0</v>
      </c>
      <c r="J261" s="2">
        <f t="shared" si="3"/>
        <v>0</v>
      </c>
    </row>
    <row r="262" spans="1:10" ht="113.25" hidden="1" thickBot="1" x14ac:dyDescent="0.35">
      <c r="A262" s="10"/>
      <c r="B262" s="39" t="s">
        <v>468</v>
      </c>
      <c r="C262" s="35" t="s">
        <v>469</v>
      </c>
      <c r="D262" s="35" t="s">
        <v>404</v>
      </c>
      <c r="E262" s="35" t="s">
        <v>32</v>
      </c>
      <c r="F262" s="35" t="s">
        <v>470</v>
      </c>
      <c r="G262" s="36">
        <f>'[1]НАЦИОНАЛЬНАЯ ЭКОНОМИКА 04'!FZ17</f>
        <v>0</v>
      </c>
      <c r="H262" s="36">
        <v>0</v>
      </c>
      <c r="I262" s="36">
        <v>0</v>
      </c>
      <c r="J262" s="2">
        <f t="shared" si="3"/>
        <v>0</v>
      </c>
    </row>
    <row r="263" spans="1:10" ht="57" hidden="1" thickBot="1" x14ac:dyDescent="0.35">
      <c r="A263" s="22" t="s">
        <v>471</v>
      </c>
      <c r="B263" s="74" t="s">
        <v>472</v>
      </c>
      <c r="C263" s="24" t="s">
        <v>473</v>
      </c>
      <c r="D263" s="24"/>
      <c r="E263" s="37"/>
      <c r="F263" s="37"/>
      <c r="G263" s="77">
        <f>+G264+G265+G266</f>
        <v>0</v>
      </c>
      <c r="H263" s="77">
        <v>0</v>
      </c>
      <c r="I263" s="77">
        <v>0</v>
      </c>
      <c r="J263" s="2">
        <f t="shared" si="3"/>
        <v>0</v>
      </c>
    </row>
    <row r="264" spans="1:10" ht="38.25" hidden="1" thickBot="1" x14ac:dyDescent="0.35">
      <c r="A264" s="27"/>
      <c r="B264" s="28" t="s">
        <v>474</v>
      </c>
      <c r="C264" s="78" t="s">
        <v>475</v>
      </c>
      <c r="D264" s="30"/>
      <c r="E264" s="30"/>
      <c r="F264" s="30"/>
      <c r="G264" s="60"/>
      <c r="H264" s="60"/>
      <c r="I264" s="60"/>
      <c r="J264" s="2">
        <f t="shared" si="3"/>
        <v>0</v>
      </c>
    </row>
    <row r="265" spans="1:10" ht="19.5" hidden="1" thickBot="1" x14ac:dyDescent="0.35">
      <c r="A265" s="27"/>
      <c r="B265" s="28" t="s">
        <v>476</v>
      </c>
      <c r="C265" s="78" t="s">
        <v>477</v>
      </c>
      <c r="D265" s="30"/>
      <c r="E265" s="30"/>
      <c r="F265" s="30"/>
      <c r="G265" s="60"/>
      <c r="H265" s="60"/>
      <c r="I265" s="60"/>
      <c r="J265" s="2">
        <f t="shared" si="3"/>
        <v>0</v>
      </c>
    </row>
    <row r="266" spans="1:10" ht="38.25" hidden="1" thickBot="1" x14ac:dyDescent="0.35">
      <c r="A266" s="27"/>
      <c r="B266" s="28" t="s">
        <v>478</v>
      </c>
      <c r="C266" s="78" t="s">
        <v>479</v>
      </c>
      <c r="D266" s="30"/>
      <c r="E266" s="30"/>
      <c r="F266" s="30"/>
      <c r="G266" s="60"/>
      <c r="H266" s="60"/>
      <c r="I266" s="60"/>
      <c r="J266" s="2">
        <f t="shared" si="3"/>
        <v>0</v>
      </c>
    </row>
    <row r="267" spans="1:10" ht="38.25" thickBot="1" x14ac:dyDescent="0.35">
      <c r="A267" s="17" t="s">
        <v>480</v>
      </c>
      <c r="B267" s="73" t="s">
        <v>481</v>
      </c>
      <c r="C267" s="19" t="s">
        <v>482</v>
      </c>
      <c r="D267" s="19"/>
      <c r="E267" s="75"/>
      <c r="F267" s="75"/>
      <c r="G267" s="76">
        <f>+G268+G270+G272+G276+G277</f>
        <v>39152.149399999995</v>
      </c>
      <c r="H267" s="76">
        <v>2918.1696000000002</v>
      </c>
      <c r="I267" s="76">
        <v>8316.2195360000005</v>
      </c>
      <c r="J267" s="2">
        <f t="shared" si="3"/>
        <v>50386.538535999993</v>
      </c>
    </row>
    <row r="268" spans="1:10" ht="57" thickBot="1" x14ac:dyDescent="0.35">
      <c r="A268" s="27"/>
      <c r="B268" s="28" t="s">
        <v>483</v>
      </c>
      <c r="C268" s="29" t="s">
        <v>484</v>
      </c>
      <c r="D268" s="30"/>
      <c r="E268" s="30"/>
      <c r="F268" s="30"/>
      <c r="G268" s="60"/>
      <c r="H268" s="60"/>
      <c r="I268" s="60">
        <v>2500</v>
      </c>
      <c r="J268" s="2">
        <f t="shared" si="3"/>
        <v>2500</v>
      </c>
    </row>
    <row r="269" spans="1:10" ht="94.5" thickBot="1" x14ac:dyDescent="0.35">
      <c r="A269" s="10"/>
      <c r="B269" s="39" t="s">
        <v>525</v>
      </c>
      <c r="C269" s="46" t="s">
        <v>484</v>
      </c>
      <c r="D269" s="40">
        <v>200</v>
      </c>
      <c r="E269" s="35" t="s">
        <v>470</v>
      </c>
      <c r="F269" s="35" t="s">
        <v>31</v>
      </c>
      <c r="G269" s="47"/>
      <c r="H269" s="47"/>
      <c r="I269" s="47">
        <v>2500</v>
      </c>
      <c r="J269" s="2"/>
    </row>
    <row r="270" spans="1:10" ht="57" thickBot="1" x14ac:dyDescent="0.35">
      <c r="A270" s="27"/>
      <c r="B270" s="28" t="s">
        <v>485</v>
      </c>
      <c r="C270" s="29" t="s">
        <v>486</v>
      </c>
      <c r="D270" s="30"/>
      <c r="E270" s="30"/>
      <c r="F270" s="30"/>
      <c r="G270" s="60">
        <f>+G271</f>
        <v>100</v>
      </c>
      <c r="H270" s="60">
        <v>0</v>
      </c>
      <c r="I270" s="60">
        <v>0</v>
      </c>
      <c r="J270" s="2">
        <f t="shared" si="3"/>
        <v>100</v>
      </c>
    </row>
    <row r="271" spans="1:10" ht="75.75" thickBot="1" x14ac:dyDescent="0.35">
      <c r="A271" s="10"/>
      <c r="B271" s="39" t="s">
        <v>487</v>
      </c>
      <c r="C271" s="46" t="s">
        <v>488</v>
      </c>
      <c r="D271" s="40">
        <v>200</v>
      </c>
      <c r="E271" s="35" t="s">
        <v>470</v>
      </c>
      <c r="F271" s="35" t="s">
        <v>31</v>
      </c>
      <c r="G271" s="47">
        <f>'[1]КУЛЬТУРА 08'!BR16</f>
        <v>100</v>
      </c>
      <c r="H271" s="47">
        <v>0</v>
      </c>
      <c r="I271" s="47">
        <v>0</v>
      </c>
      <c r="J271" s="2">
        <f t="shared" si="3"/>
        <v>100</v>
      </c>
    </row>
    <row r="272" spans="1:10" ht="38.25" hidden="1" thickBot="1" x14ac:dyDescent="0.35">
      <c r="A272" s="27"/>
      <c r="B272" s="28" t="s">
        <v>489</v>
      </c>
      <c r="C272" s="29" t="s">
        <v>490</v>
      </c>
      <c r="D272" s="30"/>
      <c r="E272" s="30"/>
      <c r="F272" s="30"/>
      <c r="G272" s="60">
        <f>+G273+G274+G275</f>
        <v>0</v>
      </c>
      <c r="H272" s="60">
        <v>0</v>
      </c>
      <c r="I272" s="60">
        <v>0</v>
      </c>
      <c r="J272" s="2">
        <f t="shared" si="3"/>
        <v>0</v>
      </c>
    </row>
    <row r="273" spans="1:10" ht="113.25" hidden="1" thickBot="1" x14ac:dyDescent="0.35">
      <c r="A273" s="10"/>
      <c r="B273" s="39" t="s">
        <v>491</v>
      </c>
      <c r="C273" s="46" t="s">
        <v>492</v>
      </c>
      <c r="D273" s="40">
        <v>200</v>
      </c>
      <c r="E273" s="35" t="s">
        <v>470</v>
      </c>
      <c r="F273" s="35" t="s">
        <v>31</v>
      </c>
      <c r="G273" s="47">
        <f>'[1]КУЛЬТУРА 08'!FZ14</f>
        <v>0</v>
      </c>
      <c r="H273" s="47">
        <v>0</v>
      </c>
      <c r="I273" s="47">
        <v>0</v>
      </c>
      <c r="J273" s="2">
        <f t="shared" si="3"/>
        <v>0</v>
      </c>
    </row>
    <row r="274" spans="1:10" ht="150.75" hidden="1" thickBot="1" x14ac:dyDescent="0.35">
      <c r="A274" s="10"/>
      <c r="B274" s="39" t="s">
        <v>493</v>
      </c>
      <c r="C274" s="46" t="s">
        <v>492</v>
      </c>
      <c r="D274" s="40">
        <v>500</v>
      </c>
      <c r="E274" s="35" t="s">
        <v>470</v>
      </c>
      <c r="F274" s="35" t="s">
        <v>31</v>
      </c>
      <c r="G274" s="47">
        <f>'[1]КУЛЬТУРА 08'!FZ15</f>
        <v>0</v>
      </c>
      <c r="H274" s="47">
        <v>0</v>
      </c>
      <c r="I274" s="47">
        <v>0</v>
      </c>
      <c r="J274" s="2">
        <f t="shared" si="3"/>
        <v>0</v>
      </c>
    </row>
    <row r="275" spans="1:10" ht="113.25" hidden="1" thickBot="1" x14ac:dyDescent="0.35">
      <c r="A275" s="10"/>
      <c r="B275" s="39" t="s">
        <v>494</v>
      </c>
      <c r="C275" s="46" t="s">
        <v>495</v>
      </c>
      <c r="D275" s="40">
        <v>200</v>
      </c>
      <c r="E275" s="35" t="s">
        <v>470</v>
      </c>
      <c r="F275" s="35" t="s">
        <v>31</v>
      </c>
      <c r="G275" s="47"/>
      <c r="H275" s="47"/>
      <c r="I275" s="47"/>
      <c r="J275" s="2">
        <f t="shared" si="3"/>
        <v>0</v>
      </c>
    </row>
    <row r="276" spans="1:10" ht="38.25" hidden="1" thickBot="1" x14ac:dyDescent="0.35">
      <c r="A276" s="27"/>
      <c r="B276" s="28" t="s">
        <v>496</v>
      </c>
      <c r="C276" s="29" t="s">
        <v>497</v>
      </c>
      <c r="D276" s="30"/>
      <c r="E276" s="30"/>
      <c r="F276" s="30"/>
      <c r="G276" s="60"/>
      <c r="H276" s="60"/>
      <c r="I276" s="60"/>
      <c r="J276" s="2">
        <f t="shared" si="3"/>
        <v>0</v>
      </c>
    </row>
    <row r="277" spans="1:10" ht="38.25" thickBot="1" x14ac:dyDescent="0.35">
      <c r="A277" s="27"/>
      <c r="B277" s="28" t="s">
        <v>498</v>
      </c>
      <c r="C277" s="29" t="s">
        <v>499</v>
      </c>
      <c r="D277" s="30"/>
      <c r="E277" s="30"/>
      <c r="F277" s="30"/>
      <c r="G277" s="60">
        <f>+G278+G279+G281+G280</f>
        <v>39052.149399999995</v>
      </c>
      <c r="H277" s="60">
        <v>2918.1696000000002</v>
      </c>
      <c r="I277" s="60">
        <v>5816.2195360000005</v>
      </c>
      <c r="J277" s="2">
        <f t="shared" si="3"/>
        <v>47786.538535999993</v>
      </c>
    </row>
    <row r="278" spans="1:10" ht="150.75" thickBot="1" x14ac:dyDescent="0.35">
      <c r="A278" s="10"/>
      <c r="B278" s="39" t="s">
        <v>500</v>
      </c>
      <c r="C278" s="40" t="s">
        <v>501</v>
      </c>
      <c r="D278" s="40">
        <v>100</v>
      </c>
      <c r="E278" s="35" t="s">
        <v>470</v>
      </c>
      <c r="F278" s="35" t="s">
        <v>31</v>
      </c>
      <c r="G278" s="47">
        <f>'[1]КУЛЬТУРА 08'!D8+'[1]КУЛЬТУРА 08'!D11</f>
        <v>37986.949399999998</v>
      </c>
      <c r="H278" s="47">
        <v>2818.5696000000003</v>
      </c>
      <c r="I278" s="47">
        <v>2917.2195360000005</v>
      </c>
      <c r="J278" s="2">
        <f t="shared" si="3"/>
        <v>43722.738536000004</v>
      </c>
    </row>
    <row r="279" spans="1:10" ht="113.25" thickBot="1" x14ac:dyDescent="0.35">
      <c r="A279" s="10"/>
      <c r="B279" s="39" t="s">
        <v>502</v>
      </c>
      <c r="C279" s="40" t="s">
        <v>501</v>
      </c>
      <c r="D279" s="40">
        <v>200</v>
      </c>
      <c r="E279" s="35" t="s">
        <v>470</v>
      </c>
      <c r="F279" s="35" t="s">
        <v>31</v>
      </c>
      <c r="G279" s="47">
        <f>'[1]КУЛЬТУРА 08'!J8+'[1]КУЛЬТУРА 08'!J11+'[1]КУЛЬТУРА 08'!CE8+'[1]КУЛЬТУРА 08'!CE11+'[1]КУЛЬТУРА 08'!CF8+'[1]КУЛЬТУРА 08'!CF11+'[1]КУЛЬТУРА 08'!CI8+'[1]КУЛЬТУРА 08'!CI11+'[1]КУЛЬТУРА 08'!CP8+'[1]КУЛЬТУРА 08'!CP11+'[1]КУЛЬТУРА 08'!CX8+'[1]КУЛЬТУРА 08'!CX11+'[1]КУЛЬТУРА 08'!DT8+'[1]КУЛЬТУРА 08'!DT11-'[1]КУЛЬТУРА 08'!BR16</f>
        <v>1065.2</v>
      </c>
      <c r="H279" s="47">
        <v>99.6</v>
      </c>
      <c r="I279" s="47">
        <v>2899</v>
      </c>
      <c r="J279" s="2">
        <f t="shared" si="3"/>
        <v>4063.8</v>
      </c>
    </row>
    <row r="280" spans="1:10" ht="94.5" hidden="1" thickBot="1" x14ac:dyDescent="0.35">
      <c r="A280" s="10"/>
      <c r="B280" s="39" t="s">
        <v>503</v>
      </c>
      <c r="C280" s="40" t="s">
        <v>501</v>
      </c>
      <c r="D280" s="40">
        <v>500</v>
      </c>
      <c r="E280" s="35" t="s">
        <v>470</v>
      </c>
      <c r="F280" s="35" t="s">
        <v>31</v>
      </c>
      <c r="G280" s="47">
        <f>'[1]КУЛЬТУРА 08'!CJ7</f>
        <v>0</v>
      </c>
      <c r="H280" s="47">
        <v>0</v>
      </c>
      <c r="I280" s="47">
        <v>0</v>
      </c>
      <c r="J280" s="2">
        <f t="shared" si="3"/>
        <v>0</v>
      </c>
    </row>
    <row r="281" spans="1:10" ht="94.5" hidden="1" thickBot="1" x14ac:dyDescent="0.35">
      <c r="A281" s="10"/>
      <c r="B281" s="39" t="s">
        <v>504</v>
      </c>
      <c r="C281" s="40" t="s">
        <v>501</v>
      </c>
      <c r="D281" s="40">
        <v>800</v>
      </c>
      <c r="E281" s="35" t="s">
        <v>470</v>
      </c>
      <c r="F281" s="35" t="s">
        <v>31</v>
      </c>
      <c r="G281" s="47">
        <f>'[1]КУЛЬТУРА 08'!CY7</f>
        <v>0</v>
      </c>
      <c r="H281" s="47">
        <v>0</v>
      </c>
      <c r="I281" s="47">
        <v>0</v>
      </c>
      <c r="J281" s="2">
        <f t="shared" si="3"/>
        <v>0</v>
      </c>
    </row>
    <row r="286" spans="1:10" x14ac:dyDescent="0.25">
      <c r="G286" s="2"/>
    </row>
  </sheetData>
  <autoFilter ref="A12:J281">
    <filterColumn colId="9">
      <filters blank="1">
        <filter val="1 020,0"/>
        <filter val="1 150,0"/>
        <filter val="1 151,6"/>
        <filter val="1 167,0"/>
        <filter val="1 171,5"/>
        <filter val="1 186,4"/>
        <filter val="1 200,0"/>
        <filter val="1 202 060,9"/>
        <filter val="1 414,2"/>
        <filter val="1 500,0"/>
        <filter val="1 647 227,4"/>
        <filter val="1 753,4"/>
        <filter val="10 126,4"/>
        <filter val="10 351,1"/>
        <filter val="100 853,8"/>
        <filter val="100,0"/>
        <filter val="106 283,6"/>
        <filter val="116,7"/>
        <filter val="12 353,4"/>
        <filter val="12 360,8"/>
        <filter val="12,6"/>
        <filter val="13 097,9"/>
        <filter val="13 290,0"/>
        <filter val="13 452,0"/>
        <filter val="13 948,5"/>
        <filter val="139,2"/>
        <filter val="14 160,0"/>
        <filter val="14 731,9"/>
        <filter val="15,4"/>
        <filter val="16 340,0"/>
        <filter val="162,0"/>
        <filter val="17 415,0"/>
        <filter val="170 692,2"/>
        <filter val="178,5"/>
        <filter val="18,0"/>
        <filter val="194,4"/>
        <filter val="2 163,9"/>
        <filter val="2 305,8"/>
        <filter val="2 387,8"/>
        <filter val="2 447,0"/>
        <filter val="2 482,4"/>
        <filter val="2 500,0"/>
        <filter val="2 855,1"/>
        <filter val="20 104,2"/>
        <filter val="20 615,5"/>
        <filter val="20 658,1"/>
        <filter val="200,0"/>
        <filter val="21,6"/>
        <filter val="216 715,6"/>
        <filter val="22 410,0"/>
        <filter val="224,1"/>
        <filter val="24 219,8"/>
        <filter val="24 833,4"/>
        <filter val="25 365,4"/>
        <filter val="257,5"/>
        <filter val="26 047,0"/>
        <filter val="26 463,5"/>
        <filter val="27 331,6"/>
        <filter val="28 710,8"/>
        <filter val="28,5"/>
        <filter val="3 000,0"/>
        <filter val="3 074,0"/>
        <filter val="3 122,4"/>
        <filter val="3 164,2"/>
        <filter val="3 736,3"/>
        <filter val="3 762,7"/>
        <filter val="3 877,4"/>
        <filter val="3,0"/>
        <filter val="30 771,2"/>
        <filter val="300,0"/>
        <filter val="33 357,9"/>
        <filter val="34 973,0"/>
        <filter val="340 991,0"/>
        <filter val="35 475,0"/>
        <filter val="35 699,1"/>
        <filter val="35,4"/>
        <filter val="36 730,9"/>
        <filter val="364,5"/>
        <filter val="38,0"/>
        <filter val="39 430,4"/>
        <filter val="4 000,0"/>
        <filter val="4 007,9"/>
        <filter val="4 045,9"/>
        <filter val="4 063,8"/>
        <filter val="4 258,4"/>
        <filter val="4 286,1"/>
        <filter val="4 688,7"/>
        <filter val="42 192,5"/>
        <filter val="42 935,4"/>
        <filter val="43 722,7"/>
        <filter val="46 365,0"/>
        <filter val="47 786,5"/>
        <filter val="47 915,0"/>
        <filter val="48,2"/>
        <filter val="5 229,8"/>
        <filter val="5 926,2"/>
        <filter val="50 386,5"/>
        <filter val="50,0"/>
        <filter val="51 594,2"/>
        <filter val="51 915,0"/>
        <filter val="54 071,0"/>
        <filter val="546,2"/>
        <filter val="57 071,0"/>
        <filter val="58 576,9"/>
        <filter val="6 611,4"/>
        <filter val="613,6"/>
        <filter val="63 065,0"/>
        <filter val="67 499,7"/>
        <filter val="69 779,7"/>
        <filter val="69 879,7"/>
        <filter val="695,1"/>
        <filter val="7 452,4"/>
        <filter val="7 782,0"/>
        <filter val="7 791,6"/>
        <filter val="70 567,9"/>
        <filter val="70,8"/>
        <filter val="752 582,9"/>
        <filter val="8 133,8"/>
        <filter val="8 252,6"/>
        <filter val="8 315,3"/>
        <filter val="8 365,3"/>
        <filter val="8 658,8"/>
        <filter val="8 659,2"/>
        <filter val="8 989,4"/>
        <filter val="803,4"/>
        <filter val="82 088,0"/>
        <filter val="82 388,0"/>
        <filter val="855,0"/>
        <filter val="87 777,0"/>
        <filter val="889,4"/>
        <filter val="9 656,0"/>
        <filter val="907,6"/>
        <filter val="95,4"/>
        <filter val="969 298,6"/>
        <filter val="99 582,0"/>
      </filters>
    </filterColumn>
  </autoFilter>
  <mergeCells count="8">
    <mergeCell ref="D1:G3"/>
    <mergeCell ref="A4:G4"/>
    <mergeCell ref="A9:A10"/>
    <mergeCell ref="B9:B10"/>
    <mergeCell ref="C9:C10"/>
    <mergeCell ref="D9:D10"/>
    <mergeCell ref="E9:E10"/>
    <mergeCell ref="F9:F10"/>
  </mergeCells>
  <pageMargins left="0.7" right="0.7" top="0.75" bottom="0.75" header="0.3" footer="0.3"/>
  <pageSetup paperSize="9" scale="4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2020-12-04T06:50:14Z</dcterms:modified>
</cp:coreProperties>
</file>