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 activeTab="1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_FilterDatabase" localSheetId="0" hidden="1">Лист1!$A$8:$K$356</definedName>
    <definedName name="_xlnm._FilterDatabase" localSheetId="1" hidden="1">Лист2!$I$5:$I$38</definedName>
    <definedName name="_xlnm.Print_Area" localSheetId="1">Лист2!$A$1:$H$43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2"/>
  <c r="H51"/>
  <c r="F51"/>
  <c r="G9"/>
  <c r="H9"/>
  <c r="F9"/>
  <c r="H42"/>
  <c r="F42"/>
  <c r="G42"/>
  <c r="K5"/>
  <c r="K6" s="1"/>
  <c r="F41"/>
  <c r="F40" s="1"/>
  <c r="F5"/>
  <c r="H20" l="1"/>
  <c r="G20"/>
  <c r="F20"/>
  <c r="I22"/>
  <c r="I21" l="1"/>
  <c r="I36" l="1"/>
  <c r="I37"/>
  <c r="I38"/>
  <c r="H41" l="1"/>
  <c r="M5" s="1"/>
  <c r="G41"/>
  <c r="H32"/>
  <c r="H31" s="1"/>
  <c r="G32"/>
  <c r="F31"/>
  <c r="G31"/>
  <c r="H29"/>
  <c r="G29"/>
  <c r="H26"/>
  <c r="G26"/>
  <c r="F26"/>
  <c r="H25"/>
  <c r="H24" s="1"/>
  <c r="G25"/>
  <c r="F25"/>
  <c r="F24" s="1"/>
  <c r="G24"/>
  <c r="H12"/>
  <c r="G12"/>
  <c r="F12"/>
  <c r="H10"/>
  <c r="G10"/>
  <c r="F10"/>
  <c r="G6"/>
  <c r="G5" s="1"/>
  <c r="H40" l="1"/>
  <c r="G40"/>
  <c r="L5"/>
  <c r="F6"/>
  <c r="H6"/>
  <c r="H5" s="1"/>
  <c r="I8"/>
  <c r="I12"/>
  <c r="I14"/>
  <c r="I15"/>
  <c r="I20"/>
  <c r="I23"/>
  <c r="I24"/>
  <c r="I26"/>
  <c r="I28"/>
  <c r="I29"/>
  <c r="I31"/>
  <c r="I33"/>
  <c r="I9" l="1"/>
  <c r="G45"/>
  <c r="H45"/>
  <c r="F45"/>
  <c r="G44"/>
  <c r="H44"/>
  <c r="F44"/>
  <c r="F46" l="1"/>
  <c r="G46"/>
  <c r="H46"/>
  <c r="I359" i="1"/>
  <c r="J359"/>
  <c r="H359"/>
  <c r="I358"/>
  <c r="J358"/>
  <c r="H358"/>
  <c r="I13" i="2"/>
  <c r="F297" i="1"/>
  <c r="F296"/>
  <c r="I25" i="2" l="1"/>
  <c r="I27"/>
  <c r="I32"/>
  <c r="I7"/>
  <c r="I30"/>
  <c r="I6"/>
  <c r="I11"/>
  <c r="I10" l="1"/>
</calcChain>
</file>

<file path=xl/sharedStrings.xml><?xml version="1.0" encoding="utf-8"?>
<sst xmlns="http://schemas.openxmlformats.org/spreadsheetml/2006/main" count="1428" uniqueCount="471">
  <si>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</si>
  <si>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</si>
  <si>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</si>
  <si>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</si>
  <si>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</si>
  <si>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</si>
  <si>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</si>
  <si>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</si>
  <si>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</si>
  <si>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</si>
  <si>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</si>
  <si>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</si>
  <si>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</si>
  <si>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</si>
  <si>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</si>
  <si>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</si>
  <si>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</si>
  <si>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</si>
  <si>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</si>
  <si>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</si>
  <si>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</si>
  <si>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</si>
  <si>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</si>
  <si>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</si>
  <si>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</si>
  <si>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</si>
  <si>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</si>
  <si>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</si>
  <si>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</si>
  <si>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</si>
  <si>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</si>
  <si>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</si>
  <si>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</si>
  <si>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</si>
  <si>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</si>
  <si>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</si>
  <si>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</si>
  <si>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</si>
  <si>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</si>
  <si>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</si>
  <si>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</si>
  <si>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</si>
  <si>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</si>
  <si>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</si>
  <si>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</si>
  <si>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</si>
  <si>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</si>
  <si>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</si>
  <si>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</si>
  <si>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</si>
  <si>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</si>
  <si>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</si>
  <si>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</si>
  <si>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</si>
  <si>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</si>
  <si>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</si>
  <si>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</si>
  <si>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</si>
  <si>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</si>
  <si>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</si>
  <si>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</si>
  <si>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</si>
  <si>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</si>
  <si>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</si>
  <si>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</si>
  <si>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</si>
  <si>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</si>
  <si>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</si>
  <si>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</si>
  <si>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</si>
  <si>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</si>
  <si>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</si>
  <si>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</si>
  <si>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</si>
  <si>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</si>
  <si>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</si>
  <si>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</si>
  <si>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</si>
  <si>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</si>
  <si>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</si>
  <si>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</si>
  <si>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</si>
  <si>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</si>
  <si>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</si>
  <si>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</si>
  <si>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</si>
  <si>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</si>
  <si>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</si>
  <si>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</si>
  <si>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</si>
  <si>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</si>
  <si>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</si>
  <si>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</si>
  <si>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</si>
  <si>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</si>
  <si>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</si>
  <si>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</si>
  <si>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</si>
  <si>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</si>
  <si>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</si>
  <si>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</si>
  <si>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</si>
  <si>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</si>
  <si>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</si>
  <si>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</si>
  <si>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</si>
  <si>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</si>
  <si>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</si>
  <si>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</si>
  <si>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</si>
  <si>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</si>
  <si>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</si>
  <si>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</si>
  <si>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</si>
  <si>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</si>
  <si>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</si>
  <si>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</si>
  <si>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</si>
  <si>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</si>
  <si>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</si>
  <si>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</si>
  <si>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</si>
  <si>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</si>
  <si>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</si>
  <si>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</si>
  <si>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</si>
  <si>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</si>
  <si>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</si>
  <si>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</si>
  <si>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</si>
  <si>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</si>
  <si>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</si>
  <si>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</si>
  <si>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</si>
  <si>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</si>
  <si>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</si>
  <si>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</si>
  <si>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</si>
  <si>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</si>
  <si>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</si>
  <si>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</si>
  <si>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</si>
  <si>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</si>
  <si>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</si>
  <si>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</si>
  <si>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</si>
  <si>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</si>
  <si>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</si>
  <si>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</si>
  <si>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</si>
  <si>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</si>
  <si>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</si>
  <si>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</si>
  <si>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</si>
  <si>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</si>
  <si>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</si>
  <si>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</si>
  <si>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</si>
  <si>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</si>
  <si>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</si>
  <si>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</si>
  <si>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</si>
  <si>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</si>
  <si>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</si>
  <si>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</si>
  <si>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</si>
  <si>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</si>
  <si>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</si>
  <si>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</si>
  <si>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</si>
  <si>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</si>
  <si>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</si>
  <si>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</si>
  <si>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</si>
  <si>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</si>
  <si>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</si>
  <si>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</si>
  <si>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</si>
  <si>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</si>
  <si>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</si>
  <si>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</si>
  <si>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</si>
  <si>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</si>
  <si>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</si>
  <si>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</si>
  <si>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</si>
  <si>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</si>
  <si>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</si>
  <si>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</si>
  <si>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</si>
  <si>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</si>
  <si>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</si>
  <si>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</si>
  <si>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</si>
  <si>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</si>
  <si>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</si>
  <si>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</si>
  <si>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</si>
  <si>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</si>
  <si>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</si>
  <si>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</si>
  <si>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</si>
  <si>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</si>
  <si>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</si>
  <si>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</si>
  <si>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</si>
  <si>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</si>
  <si>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</si>
  <si>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</si>
  <si>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</si>
  <si>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</si>
  <si>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</si>
  <si>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</si>
  <si>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</si>
  <si>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</si>
  <si>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</si>
  <si>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</si>
  <si>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</si>
  <si>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</si>
  <si>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</si>
  <si>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</si>
  <si>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</si>
  <si>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</si>
  <si>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</si>
  <si>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</si>
  <si>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</si>
  <si>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</si>
  <si>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</si>
  <si>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</si>
  <si>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</si>
  <si>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</si>
  <si>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</si>
  <si>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</si>
  <si>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</si>
  <si>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</si>
  <si>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</si>
  <si>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</si>
  <si>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</si>
  <si>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</si>
  <si>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</si>
  <si>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</si>
  <si>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</si>
  <si>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</si>
  <si>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</si>
  <si>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</si>
  <si>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</si>
  <si>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</si>
  <si>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</si>
  <si>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</si>
  <si>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</si>
  <si>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</si>
  <si>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</si>
  <si>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</si>
  <si>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</si>
  <si>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</si>
  <si>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</si>
  <si>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</si>
  <si>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</si>
  <si>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</si>
  <si>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</si>
  <si>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</si>
  <si>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</si>
  <si>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</si>
  <si>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</si>
  <si>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</si>
  <si>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</si>
  <si>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</si>
  <si>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</si>
  <si>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</si>
  <si>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</si>
  <si>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</si>
  <si>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</si>
  <si>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</si>
  <si>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</si>
  <si>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</si>
  <si>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</si>
  <si>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</si>
  <si>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</si>
  <si>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</si>
  <si>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</si>
  <si>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</si>
  <si>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</si>
  <si>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</si>
  <si>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</si>
  <si>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</si>
  <si>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</si>
  <si>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</si>
  <si>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</si>
  <si>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</si>
  <si>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</si>
  <si>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</si>
  <si>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</si>
  <si>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</si>
  <si>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</si>
  <si>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</si>
  <si>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</si>
  <si>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</si>
  <si>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</si>
  <si>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</si>
  <si>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</si>
  <si>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</si>
  <si>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</si>
  <si>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</si>
  <si>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</si>
  <si>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</si>
  <si>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</si>
  <si>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</si>
  <si>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</si>
  <si>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</si>
  <si>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</si>
  <si>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</si>
  <si>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</si>
  <si>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</si>
  <si>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</si>
  <si>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</si>
  <si>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</si>
  <si>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</si>
  <si>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</si>
  <si>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</si>
  <si>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</si>
  <si>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</si>
  <si>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</si>
  <si>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</si>
  <si>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</si>
  <si>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</si>
  <si>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</si>
  <si>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</si>
  <si>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</si>
  <si>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</si>
  <si>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</si>
  <si>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</si>
  <si>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</si>
  <si>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</si>
  <si>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</si>
  <si>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</si>
  <si>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</si>
  <si>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</si>
  <si>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</si>
  <si>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</si>
  <si>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</si>
  <si>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</si>
  <si>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</si>
  <si>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</si>
  <si>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</si>
  <si>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</si>
  <si>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</si>
  <si>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</si>
  <si>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</si>
  <si>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</si>
  <si>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</si>
  <si>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</si>
  <si>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</si>
  <si>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</si>
  <si>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</si>
  <si>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</si>
  <si>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</si>
  <si>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</si>
  <si>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</si>
  <si>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</si>
  <si>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</si>
  <si>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</si>
  <si>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</si>
  <si>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</si>
  <si>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</si>
  <si>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</si>
  <si>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</si>
  <si>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</si>
  <si>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</si>
  <si>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</si>
  <si>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</si>
  <si>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</si>
  <si>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</si>
  <si>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</si>
  <si>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</si>
  <si>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</si>
  <si>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</si>
  <si>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</si>
  <si>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</si>
  <si>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</si>
  <si>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</si>
  <si>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</si>
  <si>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</si>
  <si>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</si>
  <si>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</si>
  <si>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</si>
  <si>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</si>
  <si>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</si>
  <si>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</si>
  <si>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</si>
  <si>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</si>
  <si>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</si>
  <si>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</si>
  <si>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</si>
  <si>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</si>
  <si>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</si>
  <si>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</si>
  <si>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</si>
  <si>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</si>
  <si>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</si>
  <si>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</si>
  <si>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</si>
  <si>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</si>
  <si>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</si>
  <si>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</si>
  <si>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</si>
  <si>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</si>
  <si>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</si>
  <si>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</si>
  <si>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</si>
  <si>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</si>
  <si>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</si>
  <si>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</si>
  <si>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</si>
  <si>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</si>
  <si>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</si>
  <si>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</si>
  <si>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</si>
  <si>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</si>
  <si>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</si>
  <si>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</si>
  <si>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</si>
  <si>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</si>
  <si>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</si>
  <si>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</si>
  <si>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</si>
  <si>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</si>
  <si>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</si>
  <si>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</si>
  <si>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</si>
  <si>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</si>
  <si>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</si>
  <si>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</si>
  <si>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</si>
  <si>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</si>
  <si>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</si>
  <si>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</si>
  <si>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</si>
  <si>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</si>
  <si>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</si>
  <si>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</si>
  <si>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</si>
  <si>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</si>
  <si>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</si>
  <si>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</si>
  <si>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</si>
  <si>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</si>
  <si>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</si>
  <si>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</si>
  <si>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</si>
  <si>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</si>
  <si>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</si>
  <si>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</si>
  <si>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</si>
  <si>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</si>
  <si>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</si>
  <si>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2023 год</t>
  </si>
  <si>
    <t>2024 год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</si>
  <si>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</si>
  <si>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2023 год и на плановый период 2024 и 2025 годов
</t>
  </si>
  <si>
    <t>2025 год</t>
  </si>
  <si>
    <t>Муниципальная программа "Развитие культуры и туризма в Хохольском муниципальном районе на 2023-2028 годы"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</si>
  <si>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</si>
  <si>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</si>
  <si>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</si>
  <si>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2023-2028 годы." (Межбюджетные трансферты)</t>
  </si>
  <si>
    <t>Расходы на организацию системы раздельного накопления твердых отходов на территории Воронежской области                     ( 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</si>
  <si>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2023-2028 годы""</t>
  </si>
  <si>
    <t>Расходы по реализации мероприятий по ремонту обьктов теплоэнергетического хозяйства( Межбюджетные трансферты)</t>
  </si>
  <si>
    <t xml:space="preserve">Приложение № 11                                                                                к к решению Совета народных депутатов
Хохольского муниципального района
«О районном  бюджете на 2023 год 
и плановый период 2024 и 2025 годов" 
№______  от декабря 2022 г </t>
  </si>
  <si>
    <t>Развитие систем теплоснабжения, водоснабжения и водоотведения Воронежской области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2023-2028 годы"" 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</si>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</sst>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4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5" xfId="0" applyFont="1" applyFill="1" applyBorder="1" applyAlignment="1">
      <alignment wrapText="1"/>
    </xf>
    <xf numFmtId="49" fontId="7" fillId="0" borderId="5" xfId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164" fontId="4" fillId="0" borderId="5" xfId="1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justify" vertical="top" wrapText="1"/>
    </xf>
    <xf numFmtId="164" fontId="8" fillId="0" borderId="5" xfId="0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wrapText="1"/>
    </xf>
    <xf numFmtId="164" fontId="11" fillId="13" borderId="5" xfId="0" applyNumberFormat="1" applyFont="1" applyFill="1" applyBorder="1" applyAlignment="1">
      <alignment horizontal="center"/>
    </xf>
    <xf numFmtId="164" fontId="11" fillId="14" borderId="5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left" wrapText="1"/>
    </xf>
    <xf numFmtId="0" fontId="11" fillId="15" borderId="5" xfId="2" applyNumberFormat="1" applyFont="1" applyFill="1" applyBorder="1" applyAlignment="1">
      <alignment wrapText="1"/>
    </xf>
    <xf numFmtId="49" fontId="8" fillId="15" borderId="5" xfId="1" applyNumberFormat="1" applyFont="1" applyFill="1" applyBorder="1" applyAlignment="1">
      <alignment horizontal="center" wrapText="1"/>
    </xf>
    <xf numFmtId="0" fontId="8" fillId="15" borderId="5" xfId="0" applyFont="1" applyFill="1" applyBorder="1" applyAlignment="1">
      <alignment horizontal="center" wrapText="1"/>
    </xf>
    <xf numFmtId="164" fontId="5" fillId="15" borderId="5" xfId="1" applyNumberFormat="1" applyFont="1" applyFill="1" applyBorder="1" applyAlignment="1">
      <alignment horizontal="center"/>
    </xf>
    <xf numFmtId="0" fontId="8" fillId="15" borderId="5" xfId="1" applyFont="1" applyFill="1" applyBorder="1" applyAlignment="1">
      <alignment horizontal="left" wrapText="1"/>
    </xf>
    <xf numFmtId="164" fontId="8" fillId="15" borderId="5" xfId="1" applyNumberFormat="1" applyFont="1" applyFill="1" applyBorder="1" applyAlignment="1">
      <alignment horizontal="center"/>
    </xf>
    <xf numFmtId="0" fontId="11" fillId="15" borderId="5" xfId="1" applyFont="1" applyFill="1" applyBorder="1" applyAlignment="1">
      <alignment horizontal="left" wrapText="1"/>
    </xf>
    <xf numFmtId="0" fontId="11" fillId="15" borderId="5" xfId="0" applyFont="1" applyFill="1" applyBorder="1" applyAlignment="1">
      <alignment wrapText="1"/>
    </xf>
    <xf numFmtId="49" fontId="8" fillId="15" borderId="5" xfId="0" applyNumberFormat="1" applyFont="1" applyFill="1" applyBorder="1" applyAlignment="1">
      <alignment horizontal="center" wrapText="1"/>
    </xf>
    <xf numFmtId="164" fontId="8" fillId="15" borderId="5" xfId="0" applyNumberFormat="1" applyFont="1" applyFill="1" applyBorder="1" applyAlignment="1">
      <alignment horizontal="center"/>
    </xf>
    <xf numFmtId="0" fontId="8" fillId="15" borderId="5" xfId="0" applyFont="1" applyFill="1" applyBorder="1" applyAlignment="1">
      <alignment wrapText="1"/>
    </xf>
    <xf numFmtId="0" fontId="8" fillId="15" borderId="5" xfId="1" applyFont="1" applyFill="1" applyBorder="1" applyAlignment="1">
      <alignment horizontal="center" wrapText="1"/>
    </xf>
    <xf numFmtId="164" fontId="8" fillId="15" borderId="5" xfId="0" applyNumberFormat="1" applyFont="1" applyFill="1" applyBorder="1" applyAlignment="1">
      <alignment horizontal="center" wrapText="1"/>
    </xf>
    <xf numFmtId="164" fontId="11" fillId="15" borderId="5" xfId="0" applyNumberFormat="1" applyFont="1" applyFill="1" applyBorder="1" applyAlignment="1">
      <alignment horizontal="center"/>
    </xf>
    <xf numFmtId="164" fontId="11" fillId="15" borderId="5" xfId="0" applyNumberFormat="1" applyFont="1" applyFill="1" applyBorder="1" applyAlignment="1">
      <alignment horizontal="center" wrapText="1"/>
    </xf>
    <xf numFmtId="164" fontId="8" fillId="16" borderId="5" xfId="0" applyNumberFormat="1" applyFont="1" applyFill="1" applyBorder="1" applyAlignment="1">
      <alignment horizontal="center"/>
    </xf>
    <xf numFmtId="0" fontId="8" fillId="16" borderId="5" xfId="0" applyFont="1" applyFill="1" applyBorder="1" applyAlignment="1">
      <alignment horizontal="center" wrapText="1"/>
    </xf>
    <xf numFmtId="49" fontId="8" fillId="16" borderId="5" xfId="1" applyNumberFormat="1" applyFont="1" applyFill="1" applyBorder="1" applyAlignment="1">
      <alignment horizontal="center" wrapText="1"/>
    </xf>
    <xf numFmtId="164" fontId="8" fillId="16" borderId="5" xfId="0" applyNumberFormat="1" applyFont="1" applyFill="1" applyBorder="1" applyAlignment="1">
      <alignment horizontal="center" wrapText="1"/>
    </xf>
    <xf numFmtId="0" fontId="7" fillId="16" borderId="5" xfId="0" applyFont="1" applyFill="1" applyBorder="1" applyAlignment="1">
      <alignment wrapText="1"/>
    </xf>
    <xf numFmtId="0" fontId="8" fillId="15" borderId="5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12">
          <cell r="G12">
            <v>0</v>
          </cell>
          <cell r="H12">
            <v>0</v>
          </cell>
          <cell r="I12">
            <v>0</v>
          </cell>
        </row>
        <row r="19">
          <cell r="H19">
            <v>0</v>
          </cell>
          <cell r="I19">
            <v>0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59"/>
  <sheetViews>
    <sheetView topLeftCell="A350" workbookViewId="0">
      <selection activeCell="H359" sqref="H359:J359"/>
    </sheetView>
  </sheetViews>
  <sheetFormatPr defaultRowHeight="1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>
      <c r="A6" s="179" t="s">
        <v>1</v>
      </c>
      <c r="B6" s="179"/>
      <c r="C6" s="179"/>
      <c r="D6" s="179"/>
      <c r="E6" s="179"/>
      <c r="F6" s="179"/>
      <c r="G6" s="179"/>
      <c r="H6" s="179"/>
      <c r="I6" s="2"/>
      <c r="J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>
      <c r="A8" s="180" t="s">
        <v>3</v>
      </c>
      <c r="B8" s="180" t="s">
        <v>8</v>
      </c>
      <c r="C8" s="180" t="s">
        <v>4</v>
      </c>
      <c r="D8" s="180" t="s">
        <v>5</v>
      </c>
      <c r="E8" s="180" t="s">
        <v>6</v>
      </c>
      <c r="F8" s="180" t="s">
        <v>7</v>
      </c>
      <c r="G8" s="180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>
      <c r="A9" s="181"/>
      <c r="B9" s="181"/>
      <c r="C9" s="181"/>
      <c r="D9" s="181"/>
      <c r="E9" s="181"/>
      <c r="F9" s="181"/>
      <c r="G9" s="181"/>
      <c r="H9" s="3" t="s">
        <v>10</v>
      </c>
      <c r="I9" s="3" t="s">
        <v>11</v>
      </c>
      <c r="J9" s="3" t="s">
        <v>12</v>
      </c>
    </row>
    <row r="10" spans="1:10" ht="19.5" hidden="1" thickBot="1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1"/>
  <sheetViews>
    <sheetView tabSelected="1" view="pageBreakPreview" topLeftCell="A36" zoomScale="60" zoomScaleNormal="100" workbookViewId="0">
      <selection activeCell="H51" sqref="H51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  <col min="11" max="11" width="10.85546875" bestFit="1" customWidth="1"/>
    <col min="12" max="12" width="14.5703125" customWidth="1"/>
    <col min="13" max="13" width="17.42578125" customWidth="1"/>
  </cols>
  <sheetData>
    <row r="1" spans="1:13" ht="96.75" customHeight="1">
      <c r="A1" s="142"/>
      <c r="B1" s="142"/>
      <c r="C1" s="142"/>
      <c r="D1" s="142"/>
      <c r="E1" s="142"/>
      <c r="F1" s="182" t="s">
        <v>468</v>
      </c>
      <c r="G1" s="182"/>
      <c r="H1" s="182"/>
    </row>
    <row r="2" spans="1:13" ht="72.75" customHeight="1">
      <c r="A2" s="183" t="s">
        <v>458</v>
      </c>
      <c r="B2" s="183"/>
      <c r="C2" s="183"/>
      <c r="D2" s="183"/>
      <c r="E2" s="183"/>
      <c r="F2" s="183"/>
      <c r="G2" s="183"/>
      <c r="H2" s="183"/>
    </row>
    <row r="3" spans="1:13" ht="22.5" customHeight="1" thickBot="1">
      <c r="A3" s="143"/>
      <c r="B3" s="143"/>
      <c r="C3" s="143"/>
      <c r="D3" s="143"/>
      <c r="E3" s="143"/>
      <c r="F3" s="143"/>
      <c r="G3" s="143" t="s">
        <v>454</v>
      </c>
      <c r="H3" s="143"/>
    </row>
    <row r="4" spans="1:13" ht="19.5" thickBot="1">
      <c r="A4" s="144" t="s">
        <v>3</v>
      </c>
      <c r="B4" s="145" t="s">
        <v>8</v>
      </c>
      <c r="C4" s="145" t="s">
        <v>453</v>
      </c>
      <c r="D4" s="145" t="s">
        <v>6</v>
      </c>
      <c r="E4" s="145" t="s">
        <v>4</v>
      </c>
      <c r="F4" s="144" t="s">
        <v>455</v>
      </c>
      <c r="G4" s="144" t="s">
        <v>456</v>
      </c>
      <c r="H4" s="144" t="s">
        <v>459</v>
      </c>
    </row>
    <row r="5" spans="1:13" ht="19.5" thickBot="1">
      <c r="A5" s="146" t="s">
        <v>451</v>
      </c>
      <c r="B5" s="147"/>
      <c r="C5" s="148"/>
      <c r="D5" s="148"/>
      <c r="E5" s="5"/>
      <c r="F5" s="149">
        <f>F6</f>
        <v>12515</v>
      </c>
      <c r="G5" s="149">
        <f t="shared" ref="G5:H5" si="0">G6</f>
        <v>12041</v>
      </c>
      <c r="H5" s="149">
        <f t="shared" si="0"/>
        <v>12832</v>
      </c>
      <c r="K5" s="141">
        <f>SUM(F5+F9)</f>
        <v>114452.9</v>
      </c>
      <c r="L5" s="141">
        <f t="shared" ref="L5" si="1">SUM(G5+G9)</f>
        <v>17898.400000000001</v>
      </c>
      <c r="M5" s="141">
        <f>SUM(H5+H9)</f>
        <v>68689.399999999994</v>
      </c>
    </row>
    <row r="6" spans="1:13" ht="38.25" thickBot="1">
      <c r="A6" s="146" t="s">
        <v>409</v>
      </c>
      <c r="B6" s="87"/>
      <c r="C6" s="106" t="s">
        <v>180</v>
      </c>
      <c r="D6" s="106" t="s">
        <v>17</v>
      </c>
      <c r="E6" s="40">
        <v>927</v>
      </c>
      <c r="F6" s="90">
        <f>F7+F8</f>
        <v>12515</v>
      </c>
      <c r="G6" s="90">
        <f t="shared" ref="G6:H6" si="2">G7+G8</f>
        <v>12041</v>
      </c>
      <c r="H6" s="90">
        <f t="shared" si="2"/>
        <v>12832</v>
      </c>
      <c r="I6" s="141">
        <f>F6+G6+H6</f>
        <v>37388</v>
      </c>
      <c r="K6" s="141">
        <f>SUM(K5-F33-F23-F22)</f>
        <v>104932.49999999999</v>
      </c>
    </row>
    <row r="7" spans="1:13" ht="113.25" thickBot="1">
      <c r="A7" s="168" t="s">
        <v>443</v>
      </c>
      <c r="B7" s="160">
        <v>500</v>
      </c>
      <c r="C7" s="166">
        <v>14</v>
      </c>
      <c r="D7" s="166" t="s">
        <v>17</v>
      </c>
      <c r="E7" s="160">
        <v>927</v>
      </c>
      <c r="F7" s="172">
        <v>5795</v>
      </c>
      <c r="G7" s="172">
        <v>6365</v>
      </c>
      <c r="H7" s="172">
        <v>6990</v>
      </c>
      <c r="I7" s="141">
        <f t="shared" ref="I7:I38" si="3">F7+G7+H7</f>
        <v>19150</v>
      </c>
    </row>
    <row r="8" spans="1:13" ht="132" thickBot="1">
      <c r="A8" s="168" t="s">
        <v>445</v>
      </c>
      <c r="B8" s="160">
        <v>500</v>
      </c>
      <c r="C8" s="166">
        <v>14</v>
      </c>
      <c r="D8" s="166" t="s">
        <v>17</v>
      </c>
      <c r="E8" s="160">
        <v>927</v>
      </c>
      <c r="F8" s="172">
        <v>6720</v>
      </c>
      <c r="G8" s="172">
        <v>5676</v>
      </c>
      <c r="H8" s="172">
        <v>5842</v>
      </c>
      <c r="I8" s="141">
        <f t="shared" si="3"/>
        <v>18238</v>
      </c>
    </row>
    <row r="9" spans="1:13" ht="38.25" thickBot="1">
      <c r="A9" s="146" t="s">
        <v>452</v>
      </c>
      <c r="B9" s="147"/>
      <c r="C9" s="148"/>
      <c r="D9" s="148"/>
      <c r="E9" s="5"/>
      <c r="F9" s="149">
        <f>SUM(F11+F15+F17+F19+F22+F23+F28+F30+F33+F38+F41+F35+F43)</f>
        <v>101937.9</v>
      </c>
      <c r="G9" s="149">
        <f t="shared" ref="G9:H9" si="4">SUM(G11+G15+G17+G19+G22+G23+G28+G30+G33+G38+G41+G35+G43)</f>
        <v>5857.4</v>
      </c>
      <c r="H9" s="149">
        <f t="shared" si="4"/>
        <v>55857.4</v>
      </c>
      <c r="I9" s="141">
        <f t="shared" si="3"/>
        <v>163652.69999999998</v>
      </c>
    </row>
    <row r="10" spans="1:13" ht="59.25" customHeight="1" thickBot="1">
      <c r="A10" s="157" t="s">
        <v>20</v>
      </c>
      <c r="B10" s="87"/>
      <c r="C10" s="87" t="s">
        <v>17</v>
      </c>
      <c r="D10" s="87" t="s">
        <v>40</v>
      </c>
      <c r="E10" s="40">
        <v>914</v>
      </c>
      <c r="F10" s="151">
        <f>F11</f>
        <v>2000</v>
      </c>
      <c r="G10" s="151">
        <f t="shared" ref="G10:H10" si="5">G11</f>
        <v>0</v>
      </c>
      <c r="H10" s="151">
        <f t="shared" si="5"/>
        <v>0</v>
      </c>
      <c r="I10" s="141">
        <f t="shared" si="3"/>
        <v>2000</v>
      </c>
    </row>
    <row r="11" spans="1:13" ht="94.5" thickBot="1">
      <c r="A11" s="158" t="s">
        <v>462</v>
      </c>
      <c r="B11" s="159" t="s">
        <v>89</v>
      </c>
      <c r="C11" s="159" t="s">
        <v>17</v>
      </c>
      <c r="D11" s="159" t="s">
        <v>40</v>
      </c>
      <c r="E11" s="160">
        <v>914</v>
      </c>
      <c r="F11" s="161">
        <v>2000</v>
      </c>
      <c r="G11" s="161">
        <v>0</v>
      </c>
      <c r="H11" s="161">
        <v>0</v>
      </c>
      <c r="I11" s="141">
        <f t="shared" si="3"/>
        <v>2000</v>
      </c>
    </row>
    <row r="12" spans="1:13" ht="57" thickBot="1">
      <c r="A12" s="157" t="s">
        <v>92</v>
      </c>
      <c r="B12" s="87"/>
      <c r="C12" s="87" t="s">
        <v>40</v>
      </c>
      <c r="D12" s="87" t="s">
        <v>102</v>
      </c>
      <c r="E12" s="40">
        <v>914</v>
      </c>
      <c r="F12" s="90">
        <f>F13+F14+F15</f>
        <v>5000</v>
      </c>
      <c r="G12" s="90">
        <f t="shared" ref="G12:H12" si="6">G13+G14+G15</f>
        <v>0</v>
      </c>
      <c r="H12" s="90">
        <f t="shared" si="6"/>
        <v>0</v>
      </c>
      <c r="I12" s="141">
        <f t="shared" si="3"/>
        <v>5000</v>
      </c>
    </row>
    <row r="13" spans="1:13" ht="188.25" hidden="1" thickBot="1">
      <c r="A13" s="89" t="s">
        <v>105</v>
      </c>
      <c r="B13" s="87" t="s">
        <v>89</v>
      </c>
      <c r="C13" s="87" t="s">
        <v>40</v>
      </c>
      <c r="D13" s="87" t="s">
        <v>102</v>
      </c>
      <c r="E13" s="40">
        <v>914</v>
      </c>
      <c r="F13" s="119">
        <v>0</v>
      </c>
      <c r="G13" s="119">
        <v>0</v>
      </c>
      <c r="H13" s="119">
        <v>0</v>
      </c>
      <c r="I13" s="141">
        <f t="shared" si="3"/>
        <v>0</v>
      </c>
    </row>
    <row r="14" spans="1:13" ht="132" hidden="1" thickBot="1">
      <c r="A14" s="89" t="s">
        <v>112</v>
      </c>
      <c r="B14" s="87" t="s">
        <v>89</v>
      </c>
      <c r="C14" s="87" t="s">
        <v>40</v>
      </c>
      <c r="D14" s="87" t="s">
        <v>102</v>
      </c>
      <c r="E14" s="40">
        <v>914</v>
      </c>
      <c r="F14" s="119">
        <v>0</v>
      </c>
      <c r="G14" s="119">
        <v>0</v>
      </c>
      <c r="H14" s="119">
        <v>0</v>
      </c>
      <c r="I14" s="141">
        <f t="shared" si="3"/>
        <v>0</v>
      </c>
    </row>
    <row r="15" spans="1:13" ht="113.25" thickBot="1">
      <c r="A15" s="162" t="s">
        <v>118</v>
      </c>
      <c r="B15" s="159" t="s">
        <v>89</v>
      </c>
      <c r="C15" s="159" t="s">
        <v>40</v>
      </c>
      <c r="D15" s="159" t="s">
        <v>102</v>
      </c>
      <c r="E15" s="160">
        <v>914</v>
      </c>
      <c r="F15" s="163">
        <v>5000</v>
      </c>
      <c r="G15" s="163">
        <v>0</v>
      </c>
      <c r="H15" s="163">
        <v>0</v>
      </c>
      <c r="I15" s="141">
        <f t="shared" si="3"/>
        <v>5000</v>
      </c>
    </row>
    <row r="16" spans="1:13" ht="75.75" thickBot="1">
      <c r="A16" s="157" t="s">
        <v>466</v>
      </c>
      <c r="B16" s="87"/>
      <c r="C16" s="87" t="s">
        <v>51</v>
      </c>
      <c r="D16" s="87" t="s">
        <v>34</v>
      </c>
      <c r="E16" s="40">
        <v>914</v>
      </c>
      <c r="F16" s="119">
        <v>4344</v>
      </c>
      <c r="G16" s="173">
        <v>3898.2</v>
      </c>
      <c r="H16" s="173">
        <v>3898.2</v>
      </c>
      <c r="I16" s="141"/>
    </row>
    <row r="17" spans="1:9" ht="57" thickBot="1">
      <c r="A17" s="162" t="s">
        <v>467</v>
      </c>
      <c r="B17" s="159" t="s">
        <v>89</v>
      </c>
      <c r="C17" s="159" t="s">
        <v>51</v>
      </c>
      <c r="D17" s="159" t="s">
        <v>34</v>
      </c>
      <c r="E17" s="160">
        <v>914</v>
      </c>
      <c r="F17" s="163">
        <v>4344</v>
      </c>
      <c r="G17" s="167">
        <v>3898.2</v>
      </c>
      <c r="H17" s="167">
        <v>3898.2</v>
      </c>
      <c r="I17" s="141"/>
    </row>
    <row r="18" spans="1:9" ht="44.25" customHeight="1" thickBot="1">
      <c r="A18" s="157" t="s">
        <v>373</v>
      </c>
      <c r="B18" s="87"/>
      <c r="C18" s="87" t="s">
        <v>51</v>
      </c>
      <c r="D18" s="87" t="s">
        <v>34</v>
      </c>
      <c r="E18" s="40">
        <v>914</v>
      </c>
      <c r="F18" s="119">
        <v>33202</v>
      </c>
      <c r="G18" s="119">
        <v>0</v>
      </c>
      <c r="H18" s="119">
        <v>0</v>
      </c>
      <c r="I18" s="141"/>
    </row>
    <row r="19" spans="1:9" ht="57" thickBot="1">
      <c r="A19" s="164" t="s">
        <v>465</v>
      </c>
      <c r="B19" s="159" t="s">
        <v>89</v>
      </c>
      <c r="C19" s="159" t="s">
        <v>51</v>
      </c>
      <c r="D19" s="159" t="s">
        <v>34</v>
      </c>
      <c r="E19" s="160">
        <v>914</v>
      </c>
      <c r="F19" s="163">
        <v>33202</v>
      </c>
      <c r="G19" s="163">
        <v>0</v>
      </c>
      <c r="H19" s="163">
        <v>0</v>
      </c>
      <c r="I19" s="141"/>
    </row>
    <row r="20" spans="1:9" ht="75.75" thickBot="1">
      <c r="A20" s="152" t="s">
        <v>135</v>
      </c>
      <c r="B20" s="87"/>
      <c r="C20" s="106" t="s">
        <v>51</v>
      </c>
      <c r="D20" s="87" t="s">
        <v>463</v>
      </c>
      <c r="E20" s="40">
        <v>914</v>
      </c>
      <c r="F20" s="90">
        <f>SUM(F22+F23)</f>
        <v>5534.3</v>
      </c>
      <c r="G20" s="90">
        <f t="shared" ref="G20:H20" si="7">SUM(G22+G23)</f>
        <v>1889.3</v>
      </c>
      <c r="H20" s="90">
        <f t="shared" si="7"/>
        <v>1889.3</v>
      </c>
      <c r="I20" s="141">
        <f t="shared" si="3"/>
        <v>9312.9</v>
      </c>
    </row>
    <row r="21" spans="1:9" ht="75.75" hidden="1" thickBot="1">
      <c r="A21" s="150" t="s">
        <v>139</v>
      </c>
      <c r="B21" s="106" t="s">
        <v>89</v>
      </c>
      <c r="C21" s="106" t="s">
        <v>51</v>
      </c>
      <c r="D21" s="87" t="s">
        <v>34</v>
      </c>
      <c r="E21" s="40">
        <v>914</v>
      </c>
      <c r="F21" s="153">
        <v>0</v>
      </c>
      <c r="G21" s="153">
        <v>0</v>
      </c>
      <c r="H21" s="153">
        <v>0</v>
      </c>
      <c r="I21" s="141">
        <f t="shared" si="3"/>
        <v>0</v>
      </c>
    </row>
    <row r="22" spans="1:9" ht="75.75" thickBot="1">
      <c r="A22" s="165" t="s">
        <v>464</v>
      </c>
      <c r="B22" s="166" t="s">
        <v>89</v>
      </c>
      <c r="C22" s="166" t="s">
        <v>51</v>
      </c>
      <c r="D22" s="159" t="s">
        <v>34</v>
      </c>
      <c r="E22" s="160">
        <v>914</v>
      </c>
      <c r="F22" s="167">
        <v>3645</v>
      </c>
      <c r="G22" s="167">
        <v>0</v>
      </c>
      <c r="H22" s="167">
        <v>0</v>
      </c>
      <c r="I22" s="141">
        <f t="shared" si="3"/>
        <v>3645</v>
      </c>
    </row>
    <row r="23" spans="1:9" ht="75.75" thickBot="1">
      <c r="A23" s="168" t="s">
        <v>142</v>
      </c>
      <c r="B23" s="166" t="s">
        <v>89</v>
      </c>
      <c r="C23" s="166" t="s">
        <v>51</v>
      </c>
      <c r="D23" s="159" t="s">
        <v>19</v>
      </c>
      <c r="E23" s="160">
        <v>914</v>
      </c>
      <c r="F23" s="167">
        <v>1889.3</v>
      </c>
      <c r="G23" s="167">
        <v>1889.3</v>
      </c>
      <c r="H23" s="167">
        <v>1889.3</v>
      </c>
      <c r="I23" s="141">
        <f t="shared" si="3"/>
        <v>5667.9</v>
      </c>
    </row>
    <row r="24" spans="1:9" ht="75.75" hidden="1" thickBot="1">
      <c r="A24" s="152" t="s">
        <v>145</v>
      </c>
      <c r="B24" s="87"/>
      <c r="C24" s="106" t="s">
        <v>51</v>
      </c>
      <c r="D24" s="87" t="s">
        <v>51</v>
      </c>
      <c r="E24" s="106" t="s">
        <v>33</v>
      </c>
      <c r="F24" s="90">
        <f>F25</f>
        <v>0</v>
      </c>
      <c r="G24" s="90">
        <f t="shared" ref="G24:H24" si="8">G25</f>
        <v>0</v>
      </c>
      <c r="H24" s="90">
        <f t="shared" si="8"/>
        <v>0</v>
      </c>
      <c r="I24" s="141">
        <f t="shared" si="3"/>
        <v>0</v>
      </c>
    </row>
    <row r="25" spans="1:9" ht="207" hidden="1" thickBot="1">
      <c r="A25" s="150" t="s">
        <v>151</v>
      </c>
      <c r="B25" s="106" t="s">
        <v>89</v>
      </c>
      <c r="C25" s="106" t="s">
        <v>51</v>
      </c>
      <c r="D25" s="87" t="s">
        <v>51</v>
      </c>
      <c r="E25" s="106">
        <v>914</v>
      </c>
      <c r="F25" s="153">
        <f>[2]Лист4!G12</f>
        <v>0</v>
      </c>
      <c r="G25" s="153">
        <f>[2]Лист4!H12</f>
        <v>0</v>
      </c>
      <c r="H25" s="153">
        <f>[2]Лист4!I12</f>
        <v>0</v>
      </c>
      <c r="I25" s="141">
        <f t="shared" si="3"/>
        <v>0</v>
      </c>
    </row>
    <row r="26" spans="1:9" ht="57" thickBot="1">
      <c r="A26" s="157" t="s">
        <v>186</v>
      </c>
      <c r="B26" s="87"/>
      <c r="C26" s="87" t="s">
        <v>57</v>
      </c>
      <c r="D26" s="87" t="s">
        <v>34</v>
      </c>
      <c r="E26" s="40">
        <v>924</v>
      </c>
      <c r="F26" s="119">
        <f>F27+F28</f>
        <v>39.9</v>
      </c>
      <c r="G26" s="119">
        <f t="shared" ref="G26:H26" si="9">G27</f>
        <v>0</v>
      </c>
      <c r="H26" s="119">
        <f t="shared" si="9"/>
        <v>0</v>
      </c>
      <c r="I26" s="141">
        <f t="shared" si="3"/>
        <v>39.9</v>
      </c>
    </row>
    <row r="27" spans="1:9" ht="113.25" hidden="1" thickBot="1">
      <c r="A27" s="89" t="s">
        <v>214</v>
      </c>
      <c r="B27" s="154">
        <v>500</v>
      </c>
      <c r="C27" s="87" t="s">
        <v>57</v>
      </c>
      <c r="D27" s="87" t="s">
        <v>34</v>
      </c>
      <c r="E27" s="40">
        <v>924</v>
      </c>
      <c r="F27" s="119">
        <v>0</v>
      </c>
      <c r="G27" s="119">
        <v>0</v>
      </c>
      <c r="H27" s="119">
        <v>0</v>
      </c>
      <c r="I27" s="141">
        <f t="shared" si="3"/>
        <v>0</v>
      </c>
    </row>
    <row r="28" spans="1:9" ht="113.25" thickBot="1">
      <c r="A28" s="162" t="s">
        <v>214</v>
      </c>
      <c r="B28" s="169">
        <v>500</v>
      </c>
      <c r="C28" s="159" t="s">
        <v>57</v>
      </c>
      <c r="D28" s="159" t="s">
        <v>17</v>
      </c>
      <c r="E28" s="160">
        <v>924</v>
      </c>
      <c r="F28" s="163">
        <v>39.9</v>
      </c>
      <c r="G28" s="163">
        <v>0</v>
      </c>
      <c r="H28" s="163">
        <v>0</v>
      </c>
      <c r="I28" s="141">
        <f t="shared" si="3"/>
        <v>39.9</v>
      </c>
    </row>
    <row r="29" spans="1:9" ht="75.75" thickBot="1">
      <c r="A29" s="146" t="s">
        <v>319</v>
      </c>
      <c r="B29" s="87"/>
      <c r="C29" s="87" t="s">
        <v>17</v>
      </c>
      <c r="D29" s="87" t="s">
        <v>69</v>
      </c>
      <c r="E29" s="40">
        <v>925</v>
      </c>
      <c r="F29" s="90">
        <v>34.6</v>
      </c>
      <c r="G29" s="90">
        <f t="shared" ref="G29:H29" si="10">G30</f>
        <v>0</v>
      </c>
      <c r="H29" s="90">
        <f t="shared" si="10"/>
        <v>0</v>
      </c>
      <c r="I29" s="141">
        <f t="shared" si="3"/>
        <v>34.6</v>
      </c>
    </row>
    <row r="30" spans="1:9" ht="132" thickBot="1">
      <c r="A30" s="168" t="s">
        <v>331</v>
      </c>
      <c r="B30" s="166" t="s">
        <v>89</v>
      </c>
      <c r="C30" s="159" t="s">
        <v>17</v>
      </c>
      <c r="D30" s="159" t="s">
        <v>69</v>
      </c>
      <c r="E30" s="160">
        <v>925</v>
      </c>
      <c r="F30" s="170">
        <v>34.6</v>
      </c>
      <c r="G30" s="170">
        <v>0</v>
      </c>
      <c r="H30" s="170">
        <v>0</v>
      </c>
      <c r="I30" s="141">
        <f t="shared" si="3"/>
        <v>34.6</v>
      </c>
    </row>
    <row r="31" spans="1:9" ht="75.75" thickBot="1">
      <c r="A31" s="146" t="s">
        <v>319</v>
      </c>
      <c r="B31" s="87"/>
      <c r="C31" s="87" t="s">
        <v>51</v>
      </c>
      <c r="D31" s="87" t="s">
        <v>372</v>
      </c>
      <c r="E31" s="40">
        <v>925</v>
      </c>
      <c r="F31" s="119">
        <f>F32+F33</f>
        <v>3986.1</v>
      </c>
      <c r="G31" s="119">
        <f t="shared" ref="G31:H31" si="11">G32+G33</f>
        <v>0</v>
      </c>
      <c r="H31" s="119">
        <f t="shared" si="11"/>
        <v>0</v>
      </c>
      <c r="I31" s="141">
        <f t="shared" si="3"/>
        <v>3986.1</v>
      </c>
    </row>
    <row r="32" spans="1:9" ht="150.75" hidden="1" thickBot="1">
      <c r="A32" s="150" t="s">
        <v>377</v>
      </c>
      <c r="B32" s="40">
        <v>500</v>
      </c>
      <c r="C32" s="87" t="s">
        <v>51</v>
      </c>
      <c r="D32" s="87" t="s">
        <v>19</v>
      </c>
      <c r="E32" s="40">
        <v>925</v>
      </c>
      <c r="F32" s="90"/>
      <c r="G32" s="90">
        <f>[2]Лист4!H19</f>
        <v>0</v>
      </c>
      <c r="H32" s="90">
        <f>[2]Лист4!I19</f>
        <v>0</v>
      </c>
      <c r="I32" s="141">
        <f t="shared" si="3"/>
        <v>0</v>
      </c>
    </row>
    <row r="33" spans="1:9" ht="169.5" thickBot="1">
      <c r="A33" s="168" t="s">
        <v>378</v>
      </c>
      <c r="B33" s="160">
        <v>500</v>
      </c>
      <c r="C33" s="159" t="s">
        <v>51</v>
      </c>
      <c r="D33" s="159" t="s">
        <v>19</v>
      </c>
      <c r="E33" s="160">
        <v>925</v>
      </c>
      <c r="F33" s="170">
        <v>3986.1</v>
      </c>
      <c r="G33" s="170">
        <v>0</v>
      </c>
      <c r="H33" s="170">
        <v>0</v>
      </c>
      <c r="I33" s="141">
        <f t="shared" si="3"/>
        <v>3986.1</v>
      </c>
    </row>
    <row r="34" spans="1:9" ht="75.75" customHeight="1" thickBot="1">
      <c r="A34" s="177" t="s">
        <v>466</v>
      </c>
      <c r="B34" s="174"/>
      <c r="C34" s="175" t="s">
        <v>51</v>
      </c>
      <c r="D34" s="175" t="s">
        <v>51</v>
      </c>
      <c r="E34" s="174">
        <v>914</v>
      </c>
      <c r="F34" s="176">
        <v>0</v>
      </c>
      <c r="G34" s="176">
        <v>0</v>
      </c>
      <c r="H34" s="176">
        <v>50000</v>
      </c>
      <c r="I34" s="141"/>
    </row>
    <row r="35" spans="1:9" ht="174.75" customHeight="1" thickBot="1">
      <c r="A35" s="178" t="s">
        <v>469</v>
      </c>
      <c r="B35" s="160">
        <v>500</v>
      </c>
      <c r="C35" s="159" t="s">
        <v>51</v>
      </c>
      <c r="D35" s="159" t="s">
        <v>51</v>
      </c>
      <c r="E35" s="160">
        <v>914</v>
      </c>
      <c r="F35" s="170">
        <v>0</v>
      </c>
      <c r="G35" s="170">
        <v>0</v>
      </c>
      <c r="H35" s="170">
        <v>50000</v>
      </c>
      <c r="I35" s="141"/>
    </row>
    <row r="36" spans="1:9" ht="57" thickBot="1">
      <c r="A36" s="146" t="s">
        <v>460</v>
      </c>
      <c r="B36" s="87"/>
      <c r="C36" s="87" t="s">
        <v>91</v>
      </c>
      <c r="D36" s="87" t="s">
        <v>17</v>
      </c>
      <c r="E36" s="40">
        <v>925</v>
      </c>
      <c r="F36" s="155">
        <v>20374</v>
      </c>
      <c r="G36" s="156">
        <v>0</v>
      </c>
      <c r="H36" s="156">
        <v>0</v>
      </c>
      <c r="I36" s="141">
        <f t="shared" si="3"/>
        <v>20374</v>
      </c>
    </row>
    <row r="37" spans="1:9" ht="57" hidden="1" thickBot="1">
      <c r="A37" s="150" t="s">
        <v>461</v>
      </c>
      <c r="B37" s="40">
        <v>925</v>
      </c>
      <c r="C37" s="87" t="s">
        <v>91</v>
      </c>
      <c r="D37" s="87" t="s">
        <v>17</v>
      </c>
      <c r="E37" s="40">
        <v>925</v>
      </c>
      <c r="F37" s="155">
        <v>20374</v>
      </c>
      <c r="G37" s="156">
        <v>0</v>
      </c>
      <c r="H37" s="156">
        <v>0</v>
      </c>
      <c r="I37" s="141">
        <f t="shared" si="3"/>
        <v>20374</v>
      </c>
    </row>
    <row r="38" spans="1:9" ht="57" thickBot="1">
      <c r="A38" s="168" t="s">
        <v>457</v>
      </c>
      <c r="B38" s="160"/>
      <c r="C38" s="159" t="s">
        <v>91</v>
      </c>
      <c r="D38" s="159" t="s">
        <v>17</v>
      </c>
      <c r="E38" s="160">
        <v>925</v>
      </c>
      <c r="F38" s="171">
        <v>20374</v>
      </c>
      <c r="G38" s="171">
        <v>0</v>
      </c>
      <c r="H38" s="171">
        <v>0</v>
      </c>
      <c r="I38" s="141">
        <f t="shared" si="3"/>
        <v>20374</v>
      </c>
    </row>
    <row r="39" spans="1:9" ht="19.5" hidden="1" thickBot="1">
      <c r="A39" s="150"/>
      <c r="B39" s="40"/>
      <c r="C39" s="87"/>
      <c r="D39" s="87"/>
      <c r="E39" s="40"/>
      <c r="F39" s="155"/>
      <c r="G39" s="155"/>
      <c r="H39" s="155"/>
      <c r="I39" s="141"/>
    </row>
    <row r="40" spans="1:9" ht="38.25" thickBot="1">
      <c r="A40" s="146" t="s">
        <v>409</v>
      </c>
      <c r="B40" s="87"/>
      <c r="C40" s="106" t="s">
        <v>180</v>
      </c>
      <c r="D40" s="106" t="s">
        <v>19</v>
      </c>
      <c r="E40" s="40">
        <v>927</v>
      </c>
      <c r="F40" s="90">
        <f>F41</f>
        <v>27280</v>
      </c>
      <c r="G40" s="90">
        <f t="shared" ref="G40:H42" si="12">G41</f>
        <v>0</v>
      </c>
      <c r="H40" s="90">
        <f t="shared" si="12"/>
        <v>0</v>
      </c>
    </row>
    <row r="41" spans="1:9" ht="113.25" thickBot="1">
      <c r="A41" s="168" t="s">
        <v>447</v>
      </c>
      <c r="B41" s="160">
        <v>500</v>
      </c>
      <c r="C41" s="166">
        <v>14</v>
      </c>
      <c r="D41" s="166" t="s">
        <v>19</v>
      </c>
      <c r="E41" s="160">
        <v>927</v>
      </c>
      <c r="F41" s="170">
        <f>27244+36</f>
        <v>27280</v>
      </c>
      <c r="G41" s="170">
        <f>[2]Лист4!H23</f>
        <v>0</v>
      </c>
      <c r="H41" s="170">
        <f>[2]Лист4!I23</f>
        <v>0</v>
      </c>
    </row>
    <row r="42" spans="1:9" ht="57" thickBot="1">
      <c r="A42" s="146" t="s">
        <v>94</v>
      </c>
      <c r="B42" s="87"/>
      <c r="C42" s="106" t="s">
        <v>40</v>
      </c>
      <c r="D42" s="106" t="s">
        <v>91</v>
      </c>
      <c r="E42" s="40">
        <v>914</v>
      </c>
      <c r="F42" s="90">
        <f>F43</f>
        <v>143</v>
      </c>
      <c r="G42" s="90">
        <f t="shared" si="12"/>
        <v>69.900000000000006</v>
      </c>
      <c r="H42" s="146">
        <f t="shared" si="12"/>
        <v>69.900000000000006</v>
      </c>
    </row>
    <row r="43" spans="1:9" ht="75.75" thickBot="1">
      <c r="A43" s="168" t="s">
        <v>470</v>
      </c>
      <c r="B43" s="160">
        <v>500</v>
      </c>
      <c r="C43" s="166" t="s">
        <v>40</v>
      </c>
      <c r="D43" s="166" t="s">
        <v>91</v>
      </c>
      <c r="E43" s="160">
        <v>914</v>
      </c>
      <c r="F43" s="170">
        <v>143</v>
      </c>
      <c r="G43" s="170">
        <v>69.900000000000006</v>
      </c>
      <c r="H43" s="168">
        <v>69.900000000000006</v>
      </c>
    </row>
    <row r="44" spans="1:9">
      <c r="F44" s="141">
        <f>F8+F9</f>
        <v>108657.9</v>
      </c>
      <c r="G44" s="141">
        <f t="shared" ref="G44:H44" si="13">G8+G9</f>
        <v>11533.4</v>
      </c>
      <c r="H44" s="141">
        <f t="shared" si="13"/>
        <v>61699.4</v>
      </c>
    </row>
    <row r="45" spans="1:9">
      <c r="F45" s="141">
        <f>F20+F26+F28+F29+F31+F38</f>
        <v>30008.799999999999</v>
      </c>
      <c r="G45" s="141">
        <f>G20+G26+G28+G29+G31+G38</f>
        <v>1889.3</v>
      </c>
      <c r="H45" s="141">
        <f>H20+H26+H28+H29+H31+H38</f>
        <v>1889.3</v>
      </c>
    </row>
    <row r="46" spans="1:9">
      <c r="F46" s="141">
        <f>F44+F45</f>
        <v>138666.69999999998</v>
      </c>
      <c r="G46" s="141">
        <f t="shared" ref="G46:H46" si="14">G44+G45</f>
        <v>13422.699999999999</v>
      </c>
      <c r="H46" s="141">
        <f t="shared" si="14"/>
        <v>63588.700000000004</v>
      </c>
    </row>
    <row r="47" spans="1:9">
      <c r="F47" s="141"/>
    </row>
    <row r="48" spans="1:9">
      <c r="F48" s="141"/>
      <c r="G48" s="141"/>
      <c r="H48" s="141"/>
    </row>
    <row r="49" spans="6:8">
      <c r="F49" s="141"/>
      <c r="G49" s="141"/>
      <c r="H49" s="141"/>
    </row>
    <row r="51" spans="6:8">
      <c r="F51" s="141">
        <f>F9+F5</f>
        <v>114452.9</v>
      </c>
      <c r="G51" s="141">
        <f t="shared" ref="G51:H51" si="15">G9+G5</f>
        <v>17898.400000000001</v>
      </c>
      <c r="H51" s="141">
        <f t="shared" si="15"/>
        <v>68689.399999999994</v>
      </c>
    </row>
  </sheetData>
  <autoFilter ref="I5:I38"/>
  <mergeCells count="2">
    <mergeCell ref="F1:H1"/>
    <mergeCell ref="A2:H2"/>
  </mergeCells>
  <pageMargins left="0.70866141732283472" right="0.70866141732283472" top="0.23622047244094491" bottom="0.27559055118110237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2022-11-13T12:01:40Z</cp:lastPrinted>
  <dcterms:created xsi:type="dcterms:W3CDTF">2019-11-13T05:43:52Z</dcterms:created>
  <dcterms:modified xsi:type="dcterms:W3CDTF">2022-11-27T08:54:20Z</dcterms:modified>
</cp:coreProperties>
</file>