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Обменник\Людмила\Для размещения на сайт\"/>
    </mc:Choice>
  </mc:AlternateContent>
  <bookViews>
    <workbookView xWindow="0" yWindow="0" windowWidth="15360" windowHeight="7755"/>
  </bookViews>
  <sheets>
    <sheet name="Лист1" sheetId="1" r:id="rId1"/>
  </sheets>
  <definedNames>
    <definedName name="_xlnm._FilterDatabase" localSheetId="0" hidden="1">Лист1!$A$3:$H$137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8" i="1" l="1"/>
  <c r="F268" i="1"/>
  <c r="E268" i="1"/>
  <c r="D268" i="1"/>
  <c r="C268" i="1"/>
  <c r="B268" i="1" s="1"/>
  <c r="E267" i="1"/>
  <c r="B267" i="1"/>
  <c r="E266" i="1"/>
  <c r="B266" i="1"/>
  <c r="E265" i="1"/>
  <c r="B265" i="1"/>
  <c r="F264" i="1"/>
  <c r="E264" i="1" s="1"/>
  <c r="C264" i="1"/>
  <c r="B264" i="1" s="1"/>
  <c r="E263" i="1"/>
  <c r="B263" i="1"/>
  <c r="E262" i="1"/>
  <c r="C262" i="1"/>
  <c r="B262" i="1"/>
  <c r="E261" i="1"/>
  <c r="B261" i="1"/>
  <c r="E260" i="1"/>
  <c r="B260" i="1"/>
  <c r="E259" i="1"/>
  <c r="B259" i="1"/>
  <c r="G258" i="1"/>
  <c r="F258" i="1"/>
  <c r="E258" i="1" s="1"/>
  <c r="D258" i="1"/>
  <c r="C258" i="1"/>
  <c r="B258" i="1"/>
  <c r="E257" i="1"/>
  <c r="B257" i="1"/>
  <c r="E256" i="1"/>
  <c r="B256" i="1"/>
  <c r="E255" i="1"/>
  <c r="B255" i="1"/>
  <c r="E254" i="1"/>
  <c r="B254" i="1"/>
  <c r="E251" i="1"/>
  <c r="E250" i="1"/>
  <c r="B250" i="1"/>
  <c r="E249" i="1"/>
  <c r="B249" i="1"/>
  <c r="E248" i="1"/>
  <c r="B248" i="1"/>
  <c r="G247" i="1"/>
  <c r="F247" i="1"/>
  <c r="E247" i="1"/>
  <c r="D247" i="1"/>
  <c r="C247" i="1"/>
  <c r="B247" i="1" s="1"/>
  <c r="E246" i="1"/>
  <c r="B246" i="1"/>
  <c r="E245" i="1"/>
  <c r="B245" i="1"/>
  <c r="G244" i="1"/>
  <c r="E244" i="1" s="1"/>
  <c r="D244" i="1"/>
  <c r="B244" i="1" s="1"/>
  <c r="G243" i="1"/>
  <c r="G269" i="1" s="1"/>
  <c r="G271" i="1" s="1"/>
  <c r="F243" i="1"/>
  <c r="E243" i="1" s="1"/>
  <c r="D243" i="1"/>
  <c r="D269" i="1" s="1"/>
  <c r="D271" i="1" s="1"/>
  <c r="C243" i="1"/>
  <c r="C269" i="1" s="1"/>
  <c r="C271" i="1" s="1"/>
  <c r="B243" i="1"/>
  <c r="E242" i="1"/>
  <c r="B242" i="1"/>
  <c r="E241" i="1"/>
  <c r="B241" i="1"/>
  <c r="E240" i="1"/>
  <c r="B240" i="1"/>
  <c r="E239" i="1"/>
  <c r="B239" i="1"/>
  <c r="E238" i="1"/>
  <c r="E269" i="1" s="1"/>
  <c r="E271" i="1" s="1"/>
  <c r="B238" i="1"/>
  <c r="B269" i="1" s="1"/>
  <c r="B271" i="1" s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F269" i="1" l="1"/>
  <c r="F271" i="1" s="1"/>
</calcChain>
</file>

<file path=xl/sharedStrings.xml><?xml version="1.0" encoding="utf-8"?>
<sst xmlns="http://schemas.openxmlformats.org/spreadsheetml/2006/main" count="178" uniqueCount="171">
  <si>
    <t xml:space="preserve">Месячный отчет об  исполнении консолидированного бюджета  Хохольского района на  01.12.2013 г.    </t>
  </si>
  <si>
    <t>Наименование показателей</t>
  </si>
  <si>
    <t>ПЛАН С УЧЕТОМ ИЗМЕНЕНИЙ НА ГОД КОНСОЛИДИР</t>
  </si>
  <si>
    <t>ПЛАН С УЧЕТОМ ИЗМЕНЕНИЙ НА ГОД РАЙОН</t>
  </si>
  <si>
    <t>ПЛАН С УЧЕТОМ ИЗМЕНЕНИЙ НА ГОД ПОСЕЛЕНИЯ</t>
  </si>
  <si>
    <t>ИСПОЛHЕHО С НАЧАЛА ГОДА КОНСОЛИДИР на 01.12.2013г</t>
  </si>
  <si>
    <t>ИСПОЛHЕHО С НАЧАЛА ГОДА РАЙОН на 01.12.2013 г</t>
  </si>
  <si>
    <t>ИСПОЛHЕHО С НАЧАЛА ГОДА ПОСЕЛЕНИЯ на 01.12.2013г</t>
  </si>
  <si>
    <t>ДОХОДЫ</t>
  </si>
  <si>
    <t xml:space="preserve">ДОХОДЫ                                 </t>
  </si>
  <si>
    <t>НАЛОГОВЫЕ ДОХОДЫ</t>
  </si>
  <si>
    <t>Налог на прибыль организаций</t>
  </si>
  <si>
    <t xml:space="preserve">Налог на доходы физических лиц         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</si>
  <si>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</si>
  <si>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</si>
  <si>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Налог, взимаемый  в связи с применением патентной системы налогооблажения</t>
  </si>
  <si>
    <t xml:space="preserve">Единый сельскохозяйственный налог      </t>
  </si>
  <si>
    <t>Налог на имущество физических лиц,зачисляемый в бюджеты поселений</t>
  </si>
  <si>
    <t>Транспортный налог</t>
  </si>
  <si>
    <t xml:space="preserve">Земельный налог                        </t>
  </si>
  <si>
    <t>Налог на добычу общераспространенных полезных ископаемых</t>
  </si>
  <si>
    <t xml:space="preserve">ГОСУДАРСТВЕННАЯ ПОШЛИНА, СБОРЫ         </t>
  </si>
  <si>
    <t>ЗАДОЛЖЕННОСТЬ И ПЕРЕРАСЧЕТЫ ПО ОТМЕНЕННЫМ НАЛОГАМ, СБОРАМ И ИНЫМ ОБЯЗАТЕЛЬНЫМ ПЛАТЕЖАМ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</si>
  <si>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</si>
  <si>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</si>
  <si>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 xml:space="preserve">Плата за негативное воздействие на  окружающую среду   </t>
  </si>
  <si>
    <t xml:space="preserve">ДОХОДЫ ОТ ПРОДАЖИ МАТЕРИАЛЬНЫХ И    НЕМАТЕРИАЛЬНЫХ АКТИВОВ     </t>
  </si>
  <si>
    <t xml:space="preserve">ДОХОДЫ ОТ ОКАЗАНИЯ ПЛАТНЫХ УСЛУГ И КОМПЕНСАЦИИ ЗАТРАТ ГОСУДАРСТВА      </t>
  </si>
  <si>
    <t>АДМИНИСТРАТИВНЫЕ ПЛАТЕЖИ И СБОРЫ</t>
  </si>
  <si>
    <t xml:space="preserve">ШТРАФЫ, САНКЦИИ, ВОЗМЕЩЕНИЕ УЩЕРБА     </t>
  </si>
  <si>
    <t xml:space="preserve">ПРОЧИЕ НЕНАЛОГОВЫЕ ДОХОДЫ              </t>
  </si>
  <si>
    <t>ДОХОДЫ БЮДЖЕТОВ БЮДЖЕТНОЙ СИСТЕМЫ РОССИЙСКОЙ ФЕДЕРАЦИИ ОТ ВОЗВРАТА ОСТАТКОВ СУБСИДИЙ И СУБВЕНЦИЙ ПРОШЛЫХ ЛЕТ</t>
  </si>
  <si>
    <t>ВОЗВРАТ ОСТАТКОВ СУБСИДИЙ И СУБВЕНЦИЙ ПРОШЛЫХ ЛЕТ</t>
  </si>
  <si>
    <t>ИТОГО СОБСТ.ДОХОДОВ</t>
  </si>
  <si>
    <t xml:space="preserve">БЕЗВОЗМЕЗДНЫЕ ПОСТУПЛЕНИЯ              </t>
  </si>
  <si>
    <t xml:space="preserve">Дотации на выравнивание уровня бюджетной обеспеченности         </t>
  </si>
  <si>
    <t xml:space="preserve">Дотации бюджетам на поддержку мер по обеспечению сбалансированности бюджетов  </t>
  </si>
  <si>
    <t>Дотации бюджетам муниципальных районов на поощрение достижения наилучших показателей деятельности органов местного самоуправления</t>
  </si>
  <si>
    <t>Прочие дотации</t>
  </si>
  <si>
    <t>Субсидии бюджетам  поселений на переселение граждан из жилищного фонда, признанного непригодным для проживания и (или) жилищного фонда с высоким уровнем износа( более 70 процентов)</t>
  </si>
  <si>
    <t>Субсидии бюджетам на государственную поддержку малого и среднего предпринимательства, включая крестьянские (фермерские) хозяйства</t>
  </si>
  <si>
    <t>Субсидии бюджетам на модернизацию региональных систем общего образования</t>
  </si>
  <si>
    <t xml:space="preserve">Субсидии бюджетам на реализацию федеральных целевых программ </t>
  </si>
  <si>
    <t>Субсидии бюджетам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</si>
  <si>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Субсидии бюджетам поселений на 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Фонд содействия реформированию жилищно</t>
  </si>
  <si>
    <t>Субсидии бюджетам поселений на обеспечение мероприятий по капитальному ремонту многоквартирных домов за счет средств бюджетов</t>
  </si>
  <si>
    <t>Субсидии бюджетам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</si>
  <si>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Субсидии бюджетам на обеспечение жильем молодых семей</t>
  </si>
  <si>
    <t>Субсидии бюджетам на закупку автотранспортных средств и коммунальной техники</t>
  </si>
  <si>
    <t>Субсидии бюджетам муниципальных районов на модернизацию региональных систем дошкольного образования</t>
  </si>
  <si>
    <t>Субcидии бюджетам муниципальных образований на государственную поддержку внедрения комплексных мер модернизации образования</t>
  </si>
  <si>
    <t>Субсидии бюджетам на обеспечение жильем молодых семей и молодых специалистов, проживающих и работающих в сельской местности</t>
  </si>
  <si>
    <t xml:space="preserve">Прочие субсидии (молоко, стр.садика, схема тер.планирования, отдых детей, воинские захоронения, ремонт теплотрассы,дотация сельским поселениям и погашение задолж.по ком.льгот)                       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</si>
  <si>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</si>
  <si>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</si>
  <si>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образований на ежемесячное денежное вознаграждение за классное руководство</t>
  </si>
  <si>
    <t>Субвенции местным бюджетам на выполнение передаваемых полномочий субъектов Российской Федерации (опека, кдн, лекарства, спецмедпомощь, расчет дотации сельским)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</si>
  <si>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</si>
  <si>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Субвенция бюджетам муниципальных районов на содержание ребенка в семье опекуна и приемной семье, а также вознаграждение, причитающееся приемному родителю.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</si>
  <si>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</si>
  <si>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Субвенции бюджетам муниципальных образований на  содержание ребенка в семье опекуна и приемной семье а также вознаграждение причитающееся приемному родителю</t>
  </si>
  <si>
    <t xml:space="preserve">Субвенция бюджетам муниципальных районов на осуществление полномочий по подготовке проведения статистических переписей </t>
  </si>
  <si>
    <t xml:space="preserve">Прочие субвенции (учителям)             </t>
  </si>
  <si>
    <t>Межбюджетные трансферты. передаваемые бюджетам муниципальных районов для компенсации дополнительных расходов возникших в результате решений принятых органами власти другого уровня</t>
  </si>
  <si>
    <t>Иные межбюджетные трансферты (переданные полн.с сельских пос.)</t>
  </si>
  <si>
    <t>ПОРОЧИЕ БЕЗВОЗМЕЗДНЫЕ ПОСТУПЛЕНИЯ</t>
  </si>
  <si>
    <t>Внутренние обороты</t>
  </si>
  <si>
    <t>Финансовая помощь обл.бюджет</t>
  </si>
  <si>
    <t>Финансовая помощь местный бюджет</t>
  </si>
  <si>
    <t>ВСЕГО ДОХОДОВ</t>
  </si>
  <si>
    <t>Общегосударственные вопросы, в том числе:</t>
  </si>
  <si>
    <t>-функционирование высшего должностного лица субъекта Российской Федерации и органа местного самоуправления</t>
  </si>
  <si>
    <t>-функционирование законодательных органов местного самоуправления</t>
  </si>
  <si>
    <t>-функционирование исполнительной власти местных администраций</t>
  </si>
  <si>
    <t>-финансовый отдел</t>
  </si>
  <si>
    <t>-проведения выборов и референдумов</t>
  </si>
  <si>
    <t>-обслуживание муниципального долга</t>
  </si>
  <si>
    <t>- резервные фонды</t>
  </si>
  <si>
    <t>-другие общегосударственные вопросы</t>
  </si>
  <si>
    <t xml:space="preserve">Национальная оборона                   </t>
  </si>
  <si>
    <t>Национальная безопасность и правоохранительная деятельность</t>
  </si>
  <si>
    <t>Национальная экономика, в том числе:</t>
  </si>
  <si>
    <t>- сельское хозяйство и рыболовство</t>
  </si>
  <si>
    <t>Транспорт</t>
  </si>
  <si>
    <t>Дорожное хозяйство (дорожные фонды)</t>
  </si>
  <si>
    <t>-др.вопросы в области национальной экономики</t>
  </si>
  <si>
    <t>Жилищно-коммунальное хозяйство, в том числе:</t>
  </si>
  <si>
    <t>- жилищное хозяйство</t>
  </si>
  <si>
    <t>- коммунальное хозяйство</t>
  </si>
  <si>
    <t>- благоустройство</t>
  </si>
  <si>
    <t>-другие вопросы в области ЖКХ</t>
  </si>
  <si>
    <t>Образование, в том числе:</t>
  </si>
  <si>
    <t>-дошкольное образование</t>
  </si>
  <si>
    <t>-общее образование</t>
  </si>
  <si>
    <t>- переподготовка и повышение квалификации</t>
  </si>
  <si>
    <t>- молодежная политика и оздоровление детей</t>
  </si>
  <si>
    <t>- другие вопросы в области образования</t>
  </si>
  <si>
    <t>Культура</t>
  </si>
  <si>
    <t>- культура</t>
  </si>
  <si>
    <t>- другие вопросы в области культуры</t>
  </si>
  <si>
    <t>Здравоохранение и спорт, в том числе:</t>
  </si>
  <si>
    <t>-стационарная медицинская помощь</t>
  </si>
  <si>
    <t>-амбулаторная помощь</t>
  </si>
  <si>
    <t>-медицинская помощь в дневных стационарах всех типов</t>
  </si>
  <si>
    <t>-скорая медицинская помощь</t>
  </si>
  <si>
    <t>-спорт и физическая культура</t>
  </si>
  <si>
    <t>-другие вопросы в области здравоохранения</t>
  </si>
  <si>
    <t>- другие вопросы в области здравоохранения</t>
  </si>
  <si>
    <t>Социальная политика</t>
  </si>
  <si>
    <t>- пенсионное обеспечение</t>
  </si>
  <si>
    <t>- социальное обслуживание населения</t>
  </si>
  <si>
    <t>- социальное обеспечение</t>
  </si>
  <si>
    <t>- охрана семьи и детства</t>
  </si>
  <si>
    <t>-другие вопросы в области социальной политики</t>
  </si>
  <si>
    <t>Физическая культура и спорт</t>
  </si>
  <si>
    <t xml:space="preserve">Физическая культура 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</si>
  <si>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</si>
  <si>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</si>
  <si>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</si>
  <si>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Межбюджетные трансферты</t>
  </si>
  <si>
    <t>ВСЕГО РАСХОДОВ</t>
  </si>
  <si>
    <t>ДЕФИЦИТ</t>
  </si>
  <si>
    <t>Процент дефицита</t>
  </si>
  <si>
    <t>Источники покрытия  текущего дефицита бюджета</t>
  </si>
  <si>
    <t>Продажа земельных участков</t>
  </si>
  <si>
    <t>Получение кредитов от кредитных организациях</t>
  </si>
  <si>
    <t>Погашение кредитов</t>
  </si>
  <si>
    <t>Получение кредитов  от  других Бюджетов  бюджетной системы РФ</t>
  </si>
  <si>
    <t>Погашение  кредитов  от  других Бюджетов  бюджетной системы РФ</t>
  </si>
  <si>
    <t>Предоставление кредитов</t>
  </si>
  <si>
    <t>Возврат кредитов</t>
  </si>
  <si>
    <t>Остатки</t>
  </si>
  <si>
    <t xml:space="preserve">Увел. остатков денеж. ср-в </t>
  </si>
  <si>
    <t xml:space="preserve">Умен. остатков денеж. ср-в </t>
  </si>
  <si>
    <t>Экономическая структура об исполнении консолидированного бюджета Хохольского муниципального района</t>
  </si>
  <si>
    <t xml:space="preserve">ИСПОЛHЕHО С НАЧАЛА ГОДА КОНСОЛИДИР </t>
  </si>
  <si>
    <t xml:space="preserve">ИСПОЛHЕHО С НАЧАЛА ГОДА РАЙОН </t>
  </si>
  <si>
    <t xml:space="preserve">ИСПОЛHЕHО С НАЧАЛА ГОДА ПОСЕЛЕНИЯ </t>
  </si>
  <si>
    <t>Оплата труда (211)</t>
  </si>
  <si>
    <t>Прочие выплаты (212)</t>
  </si>
  <si>
    <t>Начисления на оплату труда (213)</t>
  </si>
  <si>
    <t>Услуги связи (221)</t>
  </si>
  <si>
    <t>Транспортные услуги (222)</t>
  </si>
  <si>
    <t>Коммунальные услуги - всего в том числе: (223)</t>
  </si>
  <si>
    <t>оплата отопления и технологических нужд</t>
  </si>
  <si>
    <t>оплата потребления газа</t>
  </si>
  <si>
    <t>оплата потребления электроэнергии</t>
  </si>
  <si>
    <t>оплата водоснабжения</t>
  </si>
  <si>
    <t>Арендная плата (224)</t>
  </si>
  <si>
    <t>Услуги по содержанию имущества (225)</t>
  </si>
  <si>
    <t>Прочие услуги (226)</t>
  </si>
  <si>
    <t>Обслуживание долговых обязательств (231)</t>
  </si>
  <si>
    <t>Безвозмездные и безвозвратные перечисления организациям (240)</t>
  </si>
  <si>
    <t>Перечисления другим бюджетам бюджетной системы РФ (251)</t>
  </si>
  <si>
    <t>Пособия по социальной помощи населению (262)</t>
  </si>
  <si>
    <t>Социальные пособия выплачиваемые организациями сектора государственного управления (263)</t>
  </si>
  <si>
    <t>Прочие расходы (290)</t>
  </si>
  <si>
    <t>Увеличение стоимости основных средств (310)</t>
  </si>
  <si>
    <t>Увеличение стоимости материальных запасов всего в том числе: (340)</t>
  </si>
  <si>
    <t>Медикаменты и перевязочные средства</t>
  </si>
  <si>
    <t>Питание</t>
  </si>
  <si>
    <t>Мягкий инвентарь</t>
  </si>
  <si>
    <t>ГСМ</t>
  </si>
  <si>
    <t xml:space="preserve">Котельно печное топливо </t>
  </si>
  <si>
    <t>Хозяйственные расходы и Канцелярские расходы</t>
  </si>
  <si>
    <t>Запасные части для автомобилей и орг технике</t>
  </si>
  <si>
    <t>Строительные материалы</t>
  </si>
  <si>
    <t>Приобретение книжной продукции и справочной литературы</t>
  </si>
  <si>
    <t>Прочие расходные материалы</t>
  </si>
  <si>
    <t>ВСЕГО РАСХОДОВ:</t>
  </si>
  <si>
    <t>Тыс.руб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</si>
</sst>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_*#,##0.00"/>
  </numFmts>
  <fonts count="16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"/>
      <family val="2"/>
      <charset val="204"/>
    </font>
    <font>
      <b/>
      <u/>
      <sz val="10"/>
      <name val="Arial Cyr"/>
      <family val="2"/>
      <charset val="204"/>
    </font>
    <font>
      <sz val="8"/>
      <color theme="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7"/>
      <color indexed="8"/>
      <name val="Tahoma"/>
      <family val="2"/>
      <charset val="204"/>
    </font>
    <font>
      <sz val="10"/>
      <name val="Arial Cyr"/>
      <family val="2"/>
      <charset val="204"/>
    </font>
    <font>
      <b/>
      <sz val="10"/>
      <name val="Arial Cyr"/>
    </font>
    <font>
      <sz val="10"/>
      <name val="Arial Cyr"/>
    </font>
    <font>
      <sz val="7"/>
      <color indexed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164" fontId="0" fillId="0" borderId="1" xfId="0" applyNumberFormat="1" applyFill="1" applyBorder="1"/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vertical="top" wrapText="1"/>
    </xf>
    <xf numFmtId="165" fontId="3" fillId="3" borderId="1" xfId="0" applyNumberFormat="1" applyFont="1" applyFill="1" applyBorder="1"/>
    <xf numFmtId="165" fontId="6" fillId="0" borderId="0" xfId="0" applyNumberFormat="1" applyFont="1"/>
    <xf numFmtId="0" fontId="7" fillId="3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165" fontId="7" fillId="0" borderId="1" xfId="0" applyNumberFormat="1" applyFont="1" applyFill="1" applyBorder="1"/>
    <xf numFmtId="165" fontId="8" fillId="0" borderId="1" xfId="0" applyNumberFormat="1" applyFont="1" applyFill="1" applyBorder="1"/>
    <xf numFmtId="165" fontId="3" fillId="0" borderId="1" xfId="0" applyNumberFormat="1" applyFont="1" applyFill="1" applyBorder="1"/>
    <xf numFmtId="165" fontId="9" fillId="0" borderId="0" xfId="0" applyNumberFormat="1" applyFont="1"/>
    <xf numFmtId="165" fontId="1" fillId="0" borderId="1" xfId="0" applyNumberFormat="1" applyFont="1" applyFill="1" applyBorder="1"/>
    <xf numFmtId="0" fontId="3" fillId="4" borderId="1" xfId="0" applyFont="1" applyFill="1" applyBorder="1" applyAlignment="1">
      <alignment vertical="top" wrapText="1"/>
    </xf>
    <xf numFmtId="165" fontId="7" fillId="4" borderId="1" xfId="0" applyNumberFormat="1" applyFont="1" applyFill="1" applyBorder="1"/>
    <xf numFmtId="165" fontId="8" fillId="4" borderId="1" xfId="0" applyNumberFormat="1" applyFont="1" applyFill="1" applyBorder="1"/>
    <xf numFmtId="165" fontId="10" fillId="0" borderId="1" xfId="0" applyNumberFormat="1" applyFont="1" applyBorder="1"/>
    <xf numFmtId="165" fontId="1" fillId="0" borderId="1" xfId="0" applyNumberFormat="1" applyFont="1" applyBorder="1"/>
    <xf numFmtId="0" fontId="11" fillId="0" borderId="1" xfId="0" applyFont="1" applyBorder="1" applyAlignment="1">
      <alignment horizontal="left" wrapText="1"/>
    </xf>
    <xf numFmtId="0" fontId="5" fillId="5" borderId="1" xfId="0" applyFont="1" applyFill="1" applyBorder="1" applyAlignment="1">
      <alignment horizontal="center" wrapText="1"/>
    </xf>
    <xf numFmtId="165" fontId="3" fillId="5" borderId="1" xfId="0" applyNumberFormat="1" applyFont="1" applyFill="1" applyBorder="1"/>
    <xf numFmtId="0" fontId="3" fillId="4" borderId="1" xfId="0" applyFont="1" applyFill="1" applyBorder="1" applyAlignment="1">
      <alignment wrapText="1"/>
    </xf>
    <xf numFmtId="165" fontId="3" fillId="4" borderId="1" xfId="0" applyNumberFormat="1" applyFont="1" applyFill="1" applyBorder="1"/>
    <xf numFmtId="0" fontId="12" fillId="0" borderId="1" xfId="0" applyFont="1" applyBorder="1" applyAlignment="1">
      <alignment vertical="top" wrapText="1"/>
    </xf>
    <xf numFmtId="165" fontId="10" fillId="0" borderId="1" xfId="0" applyNumberFormat="1" applyFont="1" applyFill="1" applyBorder="1"/>
    <xf numFmtId="0" fontId="12" fillId="0" borderId="1" xfId="0" applyFont="1" applyFill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12" fillId="0" borderId="1" xfId="0" applyNumberFormat="1" applyFon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13" fillId="0" borderId="1" xfId="0" applyNumberFormat="1" applyFont="1" applyBorder="1" applyAlignment="1">
      <alignment vertical="top" wrapText="1"/>
    </xf>
    <xf numFmtId="165" fontId="3" fillId="5" borderId="1" xfId="0" applyNumberFormat="1" applyFont="1" applyFill="1" applyBorder="1" applyAlignment="1"/>
    <xf numFmtId="0" fontId="3" fillId="5" borderId="1" xfId="0" applyFont="1" applyFill="1" applyBorder="1"/>
    <xf numFmtId="0" fontId="3" fillId="4" borderId="2" xfId="0" applyFont="1" applyFill="1" applyBorder="1" applyAlignment="1">
      <alignment horizontal="left" vertical="center" wrapText="1"/>
    </xf>
    <xf numFmtId="165" fontId="3" fillId="4" borderId="3" xfId="0" applyNumberFormat="1" applyFont="1" applyFill="1" applyBorder="1"/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0" xfId="0" applyFont="1" applyFill="1" applyBorder="1" applyAlignment="1">
      <alignment wrapText="1"/>
    </xf>
    <xf numFmtId="1" fontId="1" fillId="0" borderId="0" xfId="0" applyNumberFormat="1" applyFont="1" applyBorder="1"/>
    <xf numFmtId="1" fontId="1" fillId="0" borderId="0" xfId="0" applyNumberFormat="1" applyFont="1" applyFill="1" applyBorder="1"/>
    <xf numFmtId="0" fontId="3" fillId="0" borderId="0" xfId="0" applyFont="1" applyBorder="1" applyAlignment="1">
      <alignment vertical="top" wrapText="1"/>
    </xf>
    <xf numFmtId="0" fontId="0" fillId="0" borderId="0" xfId="0" applyAlignment="1">
      <alignment vertical="top"/>
    </xf>
    <xf numFmtId="0" fontId="3" fillId="0" borderId="0" xfId="0" applyFont="1" applyBorder="1" applyAlignment="1">
      <alignment wrapText="1"/>
    </xf>
    <xf numFmtId="164" fontId="1" fillId="0" borderId="1" xfId="0" applyNumberFormat="1" applyFont="1" applyBorder="1"/>
    <xf numFmtId="164" fontId="1" fillId="0" borderId="1" xfId="0" applyNumberFormat="1" applyFont="1" applyFill="1" applyBorder="1"/>
    <xf numFmtId="0" fontId="0" fillId="0" borderId="0" xfId="0" applyBorder="1"/>
    <xf numFmtId="164" fontId="0" fillId="0" borderId="1" xfId="0" applyNumberFormat="1" applyBorder="1" applyAlignment="1"/>
    <xf numFmtId="0" fontId="3" fillId="0" borderId="4" xfId="0" applyFont="1" applyBorder="1" applyAlignment="1">
      <alignment vertical="top" wrapText="1"/>
    </xf>
    <xf numFmtId="164" fontId="0" fillId="0" borderId="5" xfId="0" applyNumberFormat="1" applyBorder="1" applyAlignment="1"/>
    <xf numFmtId="0" fontId="3" fillId="0" borderId="6" xfId="0" applyFont="1" applyBorder="1" applyAlignment="1">
      <alignment vertical="top" wrapText="1"/>
    </xf>
    <xf numFmtId="164" fontId="1" fillId="0" borderId="7" xfId="0" applyNumberFormat="1" applyFont="1" applyBorder="1"/>
    <xf numFmtId="164" fontId="0" fillId="0" borderId="8" xfId="0" applyNumberFormat="1" applyBorder="1" applyAlignment="1"/>
    <xf numFmtId="164" fontId="1" fillId="0" borderId="7" xfId="0" applyNumberFormat="1" applyFont="1" applyFill="1" applyBorder="1"/>
    <xf numFmtId="0" fontId="3" fillId="0" borderId="9" xfId="0" applyFont="1" applyBorder="1" applyAlignment="1">
      <alignment vertical="top" wrapText="1"/>
    </xf>
    <xf numFmtId="164" fontId="1" fillId="0" borderId="10" xfId="0" applyNumberFormat="1" applyFont="1" applyBorder="1"/>
    <xf numFmtId="164" fontId="14" fillId="0" borderId="10" xfId="0" applyNumberFormat="1" applyFont="1" applyFill="1" applyBorder="1"/>
    <xf numFmtId="164" fontId="1" fillId="0" borderId="10" xfId="0" applyNumberFormat="1" applyFont="1" applyFill="1" applyBorder="1"/>
    <xf numFmtId="164" fontId="14" fillId="0" borderId="11" xfId="0" applyNumberFormat="1" applyFont="1" applyFill="1" applyBorder="1"/>
    <xf numFmtId="0" fontId="15" fillId="0" borderId="0" xfId="0" applyFont="1" applyBorder="1" applyAlignment="1">
      <alignment horizontal="left" wrapText="1"/>
    </xf>
    <xf numFmtId="166" fontId="15" fillId="0" borderId="0" xfId="0" applyNumberFormat="1" applyFont="1" applyBorder="1" applyAlignment="1">
      <alignment horizontal="right" wrapText="1"/>
    </xf>
    <xf numFmtId="0" fontId="15" fillId="0" borderId="0" xfId="0" applyFont="1" applyAlignment="1">
      <alignment horizontal="left" wrapText="1"/>
    </xf>
    <xf numFmtId="166" fontId="15" fillId="0" borderId="0" xfId="0" applyNumberFormat="1" applyFont="1" applyAlignment="1">
      <alignment horizontal="right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/>
    <xf numFmtId="0" fontId="2" fillId="2" borderId="0" xfId="0" applyFont="1" applyFill="1" applyAlignment="1">
      <alignment horizontal="center" wrapText="1"/>
    </xf>
    <xf numFmtId="0" fontId="2" fillId="2" borderId="12" xfId="0" applyFont="1" applyFill="1" applyBorder="1" applyAlignment="1"/>
    <xf numFmtId="0" fontId="2" fillId="2" borderId="12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395"/>
  <sheetViews>
    <sheetView tabSelected="1" topLeftCell="A115" workbookViewId="0">
      <selection activeCell="K6" sqref="K6"/>
    </sheetView>
  </sheetViews>
  <sheetFormatPr defaultRowHeight="12.75" x14ac:dyDescent="0.2"/>
  <cols>
    <col min="1" max="1" width="42.140625" customWidth="1"/>
    <col min="2" max="2" width="17.5703125" customWidth="1"/>
    <col min="3" max="3" width="10.85546875" style="1" hidden="1" customWidth="1"/>
    <col min="4" max="4" width="10.42578125" style="1" hidden="1" customWidth="1"/>
    <col min="5" max="5" width="16.42578125" style="1" customWidth="1"/>
    <col min="6" max="6" width="11.42578125" style="1" hidden="1" customWidth="1"/>
    <col min="7" max="7" width="3.28515625" style="1" hidden="1" customWidth="1"/>
    <col min="8" max="8" width="9.7109375" bestFit="1" customWidth="1"/>
  </cols>
  <sheetData>
    <row r="1" spans="1:8" ht="38.25" customHeight="1" x14ac:dyDescent="0.2">
      <c r="A1" s="70" t="s">
        <v>0</v>
      </c>
      <c r="B1" s="70"/>
      <c r="C1" s="70"/>
      <c r="D1" s="70"/>
      <c r="E1" s="70"/>
      <c r="F1" s="68"/>
      <c r="G1" s="68"/>
      <c r="H1" s="69"/>
    </row>
    <row r="2" spans="1:8" x14ac:dyDescent="0.2">
      <c r="A2" s="71"/>
      <c r="B2" s="71"/>
      <c r="C2" s="72"/>
      <c r="D2" s="72"/>
      <c r="E2" s="73" t="s">
        <v>170</v>
      </c>
      <c r="F2" s="68"/>
      <c r="G2" s="68"/>
      <c r="H2" s="69"/>
    </row>
    <row r="3" spans="1:8" ht="23.25" customHeight="1" x14ac:dyDescent="0.2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69"/>
    </row>
    <row r="4" spans="1:8" x14ac:dyDescent="0.2">
      <c r="A4" s="4"/>
      <c r="B4" s="5"/>
      <c r="C4" s="5"/>
      <c r="D4" s="5"/>
      <c r="E4" s="5"/>
      <c r="F4" s="5"/>
      <c r="G4" s="5"/>
    </row>
    <row r="5" spans="1:8" x14ac:dyDescent="0.2">
      <c r="A5" s="4"/>
      <c r="B5" s="5"/>
      <c r="C5" s="5"/>
      <c r="D5" s="5"/>
      <c r="E5" s="5"/>
      <c r="F5" s="5"/>
      <c r="G5" s="5"/>
    </row>
    <row r="6" spans="1:8" x14ac:dyDescent="0.2">
      <c r="A6" s="4"/>
      <c r="B6" s="5"/>
      <c r="C6" s="5"/>
      <c r="D6" s="5"/>
      <c r="E6" s="5"/>
      <c r="F6" s="5"/>
      <c r="G6" s="5"/>
    </row>
    <row r="7" spans="1:8" ht="24" customHeight="1" x14ac:dyDescent="0.2">
      <c r="A7" s="4"/>
      <c r="B7" s="5"/>
      <c r="C7" s="5"/>
      <c r="D7" s="5"/>
      <c r="E7" s="5"/>
      <c r="F7" s="5"/>
      <c r="G7" s="5"/>
    </row>
    <row r="8" spans="1:8" x14ac:dyDescent="0.2">
      <c r="A8" s="6" t="s">
        <v>8</v>
      </c>
      <c r="B8" s="7"/>
      <c r="C8" s="7"/>
      <c r="D8" s="7"/>
      <c r="E8" s="7"/>
      <c r="F8" s="7"/>
      <c r="G8" s="7"/>
    </row>
    <row r="9" spans="1:8" x14ac:dyDescent="0.2">
      <c r="A9" s="8">
        <v>1</v>
      </c>
      <c r="B9" s="9">
        <v>2</v>
      </c>
      <c r="C9" s="9"/>
      <c r="D9" s="9"/>
      <c r="E9" s="9">
        <v>3</v>
      </c>
      <c r="F9" s="9"/>
      <c r="G9" s="9"/>
    </row>
    <row r="10" spans="1:8" x14ac:dyDescent="0.2">
      <c r="A10" s="10" t="s">
        <v>9</v>
      </c>
      <c r="B10" s="11">
        <v>209570</v>
      </c>
      <c r="C10" s="11">
        <v>121498.2</v>
      </c>
      <c r="D10" s="11">
        <v>88879</v>
      </c>
      <c r="E10" s="11">
        <v>198789.7</v>
      </c>
      <c r="F10" s="11">
        <v>114644.10000000003</v>
      </c>
      <c r="G10" s="11">
        <v>86283.299999999988</v>
      </c>
      <c r="H10" s="12">
        <f>B10+E10</f>
        <v>408359.7</v>
      </c>
    </row>
    <row r="11" spans="1:8" x14ac:dyDescent="0.2">
      <c r="A11" s="13" t="s">
        <v>10</v>
      </c>
      <c r="B11" s="11">
        <v>153308</v>
      </c>
      <c r="C11" s="11">
        <v>91554</v>
      </c>
      <c r="D11" s="11">
        <v>61754</v>
      </c>
      <c r="E11" s="11">
        <v>144380.40000000002</v>
      </c>
      <c r="F11" s="11">
        <v>83933.700000000026</v>
      </c>
      <c r="G11" s="11">
        <v>60446.7</v>
      </c>
      <c r="H11" s="12">
        <f t="shared" ref="H11:H74" si="0">B11+E11</f>
        <v>297688.40000000002</v>
      </c>
    </row>
    <row r="12" spans="1:8" hidden="1" x14ac:dyDescent="0.2">
      <c r="A12" s="14" t="s">
        <v>11</v>
      </c>
      <c r="B12" s="15">
        <v>0</v>
      </c>
      <c r="C12" s="16">
        <v>0</v>
      </c>
      <c r="D12" s="16">
        <v>0</v>
      </c>
      <c r="E12" s="17">
        <v>0</v>
      </c>
      <c r="F12" s="16"/>
      <c r="G12" s="16"/>
      <c r="H12" s="18">
        <f t="shared" si="0"/>
        <v>0</v>
      </c>
    </row>
    <row r="13" spans="1:8" x14ac:dyDescent="0.2">
      <c r="A13" s="14" t="s">
        <v>12</v>
      </c>
      <c r="B13" s="15">
        <v>97906</v>
      </c>
      <c r="C13" s="19">
        <v>81611</v>
      </c>
      <c r="D13" s="19">
        <v>16295</v>
      </c>
      <c r="E13" s="17">
        <v>90525</v>
      </c>
      <c r="F13" s="19">
        <v>75181.8</v>
      </c>
      <c r="G13" s="19">
        <v>15343.2</v>
      </c>
      <c r="H13" s="12">
        <f t="shared" si="0"/>
        <v>188431</v>
      </c>
    </row>
    <row r="14" spans="1:8" ht="29.25" hidden="1" customHeight="1" x14ac:dyDescent="0.2">
      <c r="A14" s="14" t="s">
        <v>13</v>
      </c>
      <c r="B14" s="15">
        <v>0</v>
      </c>
      <c r="C14" s="19"/>
      <c r="D14" s="19"/>
      <c r="E14" s="17">
        <v>0</v>
      </c>
      <c r="F14" s="19"/>
      <c r="G14" s="19"/>
      <c r="H14" s="18">
        <f t="shared" si="0"/>
        <v>0</v>
      </c>
    </row>
    <row r="15" spans="1:8" ht="25.5" x14ac:dyDescent="0.2">
      <c r="A15" s="14" t="s">
        <v>14</v>
      </c>
      <c r="B15" s="15">
        <v>7840</v>
      </c>
      <c r="C15" s="19">
        <v>7840</v>
      </c>
      <c r="D15" s="19"/>
      <c r="E15" s="17">
        <v>6391.6</v>
      </c>
      <c r="F15" s="19">
        <v>6391.6</v>
      </c>
      <c r="G15" s="19"/>
      <c r="H15" s="12">
        <f t="shared" si="0"/>
        <v>14231.6</v>
      </c>
    </row>
    <row r="16" spans="1:8" ht="28.5" customHeight="1" x14ac:dyDescent="0.2">
      <c r="A16" s="14" t="s">
        <v>15</v>
      </c>
      <c r="B16" s="15">
        <v>10</v>
      </c>
      <c r="C16" s="19">
        <v>10</v>
      </c>
      <c r="D16" s="19"/>
      <c r="E16" s="17">
        <v>4.5</v>
      </c>
      <c r="F16" s="19">
        <v>4.5</v>
      </c>
      <c r="G16" s="19"/>
      <c r="H16" s="12">
        <f t="shared" si="0"/>
        <v>14.5</v>
      </c>
    </row>
    <row r="17" spans="1:8" x14ac:dyDescent="0.2">
      <c r="A17" s="14" t="s">
        <v>16</v>
      </c>
      <c r="B17" s="15">
        <v>686</v>
      </c>
      <c r="C17" s="19">
        <v>323</v>
      </c>
      <c r="D17" s="19">
        <v>363</v>
      </c>
      <c r="E17" s="17">
        <v>569</v>
      </c>
      <c r="F17" s="19">
        <v>283.60000000000002</v>
      </c>
      <c r="G17" s="19">
        <v>285.39999999999998</v>
      </c>
      <c r="H17" s="12">
        <f t="shared" si="0"/>
        <v>1255</v>
      </c>
    </row>
    <row r="18" spans="1:8" ht="25.5" x14ac:dyDescent="0.2">
      <c r="A18" s="14" t="s">
        <v>17</v>
      </c>
      <c r="B18" s="15">
        <v>2438</v>
      </c>
      <c r="C18" s="19">
        <v>0</v>
      </c>
      <c r="D18" s="19">
        <v>2438</v>
      </c>
      <c r="E18" s="17">
        <v>2420.8000000000002</v>
      </c>
      <c r="F18" s="19"/>
      <c r="G18" s="19">
        <v>2420.8000000000002</v>
      </c>
      <c r="H18" s="12">
        <f t="shared" si="0"/>
        <v>4858.8</v>
      </c>
    </row>
    <row r="19" spans="1:8" hidden="1" x14ac:dyDescent="0.2">
      <c r="A19" s="14" t="s">
        <v>18</v>
      </c>
      <c r="B19" s="15">
        <v>0</v>
      </c>
      <c r="C19" s="19"/>
      <c r="D19" s="19"/>
      <c r="E19" s="17">
        <v>0</v>
      </c>
      <c r="F19" s="19"/>
      <c r="G19" s="19"/>
      <c r="H19" s="18">
        <f t="shared" si="0"/>
        <v>0</v>
      </c>
    </row>
    <row r="20" spans="1:8" x14ac:dyDescent="0.2">
      <c r="A20" s="14" t="s">
        <v>19</v>
      </c>
      <c r="B20" s="15">
        <v>42241</v>
      </c>
      <c r="C20" s="19">
        <v>0</v>
      </c>
      <c r="D20" s="19">
        <v>42241</v>
      </c>
      <c r="E20" s="17">
        <v>42014.7</v>
      </c>
      <c r="F20" s="19"/>
      <c r="G20" s="19">
        <v>42014.7</v>
      </c>
      <c r="H20" s="12">
        <f t="shared" si="0"/>
        <v>84255.7</v>
      </c>
    </row>
    <row r="21" spans="1:8" ht="25.5" hidden="1" x14ac:dyDescent="0.2">
      <c r="A21" s="14" t="s">
        <v>20</v>
      </c>
      <c r="B21" s="15">
        <v>0</v>
      </c>
      <c r="C21" s="19"/>
      <c r="D21" s="19">
        <v>0</v>
      </c>
      <c r="E21" s="17">
        <v>0</v>
      </c>
      <c r="F21" s="19"/>
      <c r="G21" s="19"/>
      <c r="H21" s="18">
        <f t="shared" si="0"/>
        <v>0</v>
      </c>
    </row>
    <row r="22" spans="1:8" x14ac:dyDescent="0.2">
      <c r="A22" s="14" t="s">
        <v>21</v>
      </c>
      <c r="B22" s="15">
        <v>2187</v>
      </c>
      <c r="C22" s="19">
        <v>1770</v>
      </c>
      <c r="D22" s="19">
        <v>417</v>
      </c>
      <c r="E22" s="17">
        <v>2403.1</v>
      </c>
      <c r="F22" s="19">
        <v>2033.6</v>
      </c>
      <c r="G22" s="19">
        <v>369.5</v>
      </c>
      <c r="H22" s="12">
        <f t="shared" si="0"/>
        <v>4590.1000000000004</v>
      </c>
    </row>
    <row r="23" spans="1:8" ht="38.25" x14ac:dyDescent="0.2">
      <c r="A23" s="14" t="s">
        <v>22</v>
      </c>
      <c r="B23" s="15">
        <v>0</v>
      </c>
      <c r="C23" s="19">
        <v>0</v>
      </c>
      <c r="D23" s="19"/>
      <c r="E23" s="17">
        <v>51.7</v>
      </c>
      <c r="F23" s="19">
        <v>38.6</v>
      </c>
      <c r="G23" s="19">
        <v>13.1</v>
      </c>
      <c r="H23" s="12">
        <f t="shared" si="0"/>
        <v>51.7</v>
      </c>
    </row>
    <row r="24" spans="1:8" x14ac:dyDescent="0.2">
      <c r="A24" s="20" t="s">
        <v>23</v>
      </c>
      <c r="B24" s="21">
        <v>56262</v>
      </c>
      <c r="C24" s="22">
        <v>29944.2</v>
      </c>
      <c r="D24" s="22">
        <v>27125</v>
      </c>
      <c r="E24" s="21">
        <v>54409.3</v>
      </c>
      <c r="F24" s="22">
        <v>30710.400000000001</v>
      </c>
      <c r="G24" s="22">
        <v>25836.599999999995</v>
      </c>
      <c r="H24" s="12">
        <f t="shared" si="0"/>
        <v>110671.3</v>
      </c>
    </row>
    <row r="25" spans="1:8" ht="38.25" x14ac:dyDescent="0.2">
      <c r="A25" s="14" t="s">
        <v>24</v>
      </c>
      <c r="B25" s="15">
        <v>15766</v>
      </c>
      <c r="C25" s="19">
        <v>7279.2</v>
      </c>
      <c r="D25" s="19">
        <v>9294</v>
      </c>
      <c r="E25" s="17">
        <v>14940</v>
      </c>
      <c r="F25" s="19">
        <v>8506.9</v>
      </c>
      <c r="G25" s="19">
        <v>8570.7999999999993</v>
      </c>
      <c r="H25" s="12">
        <f t="shared" si="0"/>
        <v>30706</v>
      </c>
    </row>
    <row r="26" spans="1:8" ht="25.5" x14ac:dyDescent="0.2">
      <c r="A26" s="14" t="s">
        <v>25</v>
      </c>
      <c r="B26" s="15">
        <v>1557</v>
      </c>
      <c r="C26" s="19">
        <v>1557</v>
      </c>
      <c r="D26" s="19">
        <v>0</v>
      </c>
      <c r="E26" s="17">
        <v>944.1</v>
      </c>
      <c r="F26" s="19">
        <v>944.1</v>
      </c>
      <c r="G26" s="19"/>
      <c r="H26" s="12">
        <f t="shared" si="0"/>
        <v>2501.1</v>
      </c>
    </row>
    <row r="27" spans="1:8" ht="25.5" x14ac:dyDescent="0.2">
      <c r="A27" s="14" t="s">
        <v>26</v>
      </c>
      <c r="B27" s="15">
        <v>32790</v>
      </c>
      <c r="C27" s="19">
        <v>15968</v>
      </c>
      <c r="D27" s="19">
        <v>16822</v>
      </c>
      <c r="E27" s="17">
        <v>33173.300000000003</v>
      </c>
      <c r="F27" s="19">
        <v>16569.7</v>
      </c>
      <c r="G27" s="19">
        <v>16603.599999999999</v>
      </c>
      <c r="H27" s="12">
        <f t="shared" si="0"/>
        <v>65963.3</v>
      </c>
    </row>
    <row r="28" spans="1:8" ht="25.5" x14ac:dyDescent="0.2">
      <c r="A28" s="14" t="s">
        <v>27</v>
      </c>
      <c r="B28" s="15">
        <v>699</v>
      </c>
      <c r="C28" s="19"/>
      <c r="D28" s="19">
        <v>699</v>
      </c>
      <c r="E28" s="17">
        <v>355.8</v>
      </c>
      <c r="F28" s="19"/>
      <c r="G28" s="19">
        <v>355.8</v>
      </c>
      <c r="H28" s="12">
        <f t="shared" si="0"/>
        <v>1054.8</v>
      </c>
    </row>
    <row r="29" spans="1:8" ht="25.5" hidden="1" x14ac:dyDescent="0.2">
      <c r="A29" s="14" t="s">
        <v>28</v>
      </c>
      <c r="B29" s="15">
        <v>0</v>
      </c>
      <c r="C29" s="19">
        <v>0</v>
      </c>
      <c r="D29" s="19">
        <v>0</v>
      </c>
      <c r="E29" s="23"/>
      <c r="F29" s="24"/>
      <c r="G29" s="24"/>
      <c r="H29" s="18">
        <f t="shared" si="0"/>
        <v>0</v>
      </c>
    </row>
    <row r="30" spans="1:8" ht="25.5" x14ac:dyDescent="0.2">
      <c r="A30" s="14" t="s">
        <v>29</v>
      </c>
      <c r="B30" s="15">
        <v>1685</v>
      </c>
      <c r="C30" s="19">
        <v>1620</v>
      </c>
      <c r="D30" s="19">
        <v>65</v>
      </c>
      <c r="E30" s="17">
        <v>1646.5</v>
      </c>
      <c r="F30" s="19">
        <v>1566.9</v>
      </c>
      <c r="G30" s="19">
        <v>79.599999999999994</v>
      </c>
      <c r="H30" s="12">
        <f t="shared" si="0"/>
        <v>3331.5</v>
      </c>
    </row>
    <row r="31" spans="1:8" x14ac:dyDescent="0.2">
      <c r="A31" s="14" t="s">
        <v>30</v>
      </c>
      <c r="B31" s="15">
        <v>3765</v>
      </c>
      <c r="C31" s="19">
        <v>3520</v>
      </c>
      <c r="D31" s="19">
        <v>245</v>
      </c>
      <c r="E31" s="17">
        <v>3349.6000000000004</v>
      </c>
      <c r="F31" s="19">
        <v>3122.8</v>
      </c>
      <c r="G31" s="19">
        <v>226.8</v>
      </c>
      <c r="H31" s="12">
        <f t="shared" si="0"/>
        <v>7114.6</v>
      </c>
    </row>
    <row r="32" spans="1:8" ht="33" hidden="1" customHeight="1" x14ac:dyDescent="0.2">
      <c r="A32" s="25" t="s">
        <v>31</v>
      </c>
      <c r="B32" s="15">
        <v>0</v>
      </c>
      <c r="C32" s="19"/>
      <c r="D32" s="19"/>
      <c r="E32" s="17">
        <v>0</v>
      </c>
      <c r="F32" s="19"/>
      <c r="G32" s="19"/>
      <c r="H32" s="18">
        <f t="shared" si="0"/>
        <v>0</v>
      </c>
    </row>
    <row r="33" spans="1:8" ht="25.5" hidden="1" x14ac:dyDescent="0.2">
      <c r="A33" s="14" t="s">
        <v>32</v>
      </c>
      <c r="B33" s="15">
        <v>0</v>
      </c>
      <c r="C33" s="19">
        <v>0</v>
      </c>
      <c r="D33" s="19">
        <v>0</v>
      </c>
      <c r="E33" s="17">
        <v>0</v>
      </c>
      <c r="F33" s="19"/>
      <c r="G33" s="19"/>
      <c r="H33" s="18">
        <f t="shared" si="0"/>
        <v>0</v>
      </c>
    </row>
    <row r="34" spans="1:8" x14ac:dyDescent="0.2">
      <c r="A34" s="26" t="s">
        <v>33</v>
      </c>
      <c r="B34" s="27">
        <v>209570</v>
      </c>
      <c r="C34" s="27">
        <v>121498.2</v>
      </c>
      <c r="D34" s="27">
        <v>88879</v>
      </c>
      <c r="E34" s="27">
        <v>198789.7</v>
      </c>
      <c r="F34" s="27">
        <v>114644.10000000003</v>
      </c>
      <c r="G34" s="27">
        <v>86283.299999999988</v>
      </c>
      <c r="H34" s="12">
        <f t="shared" si="0"/>
        <v>408359.7</v>
      </c>
    </row>
    <row r="35" spans="1:8" x14ac:dyDescent="0.2">
      <c r="A35" s="28" t="s">
        <v>34</v>
      </c>
      <c r="B35" s="29">
        <v>402370.1</v>
      </c>
      <c r="C35" s="29">
        <v>377272.7</v>
      </c>
      <c r="D35" s="29">
        <v>121547.5</v>
      </c>
      <c r="E35" s="29">
        <v>324126.5</v>
      </c>
      <c r="F35" s="29">
        <v>308956.20000000007</v>
      </c>
      <c r="G35" s="29">
        <v>99669.1</v>
      </c>
      <c r="H35" s="12">
        <f t="shared" si="0"/>
        <v>726496.6</v>
      </c>
    </row>
    <row r="36" spans="1:8" ht="25.5" x14ac:dyDescent="0.2">
      <c r="A36" s="30" t="s">
        <v>35</v>
      </c>
      <c r="B36" s="31">
        <v>9046</v>
      </c>
      <c r="C36" s="19">
        <v>9046</v>
      </c>
      <c r="D36" s="19">
        <v>9348</v>
      </c>
      <c r="E36" s="31">
        <v>9046</v>
      </c>
      <c r="F36" s="19">
        <v>9046</v>
      </c>
      <c r="G36" s="19">
        <v>8740.2000000000007</v>
      </c>
      <c r="H36" s="12">
        <f t="shared" si="0"/>
        <v>18092</v>
      </c>
    </row>
    <row r="37" spans="1:8" ht="25.5" hidden="1" x14ac:dyDescent="0.2">
      <c r="A37" s="30" t="s">
        <v>36</v>
      </c>
      <c r="B37" s="31">
        <v>0</v>
      </c>
      <c r="C37" s="19"/>
      <c r="D37" s="19">
        <v>2169</v>
      </c>
      <c r="E37" s="31">
        <v>0</v>
      </c>
      <c r="F37" s="19"/>
      <c r="G37" s="19">
        <v>2033</v>
      </c>
      <c r="H37" s="18">
        <f t="shared" si="0"/>
        <v>0</v>
      </c>
    </row>
    <row r="38" spans="1:8" ht="51" x14ac:dyDescent="0.2">
      <c r="A38" s="30" t="s">
        <v>37</v>
      </c>
      <c r="B38" s="31">
        <v>10950</v>
      </c>
      <c r="C38" s="19">
        <v>10950</v>
      </c>
      <c r="D38" s="19"/>
      <c r="E38" s="31">
        <v>10950</v>
      </c>
      <c r="F38" s="24">
        <v>10950</v>
      </c>
      <c r="G38" s="24"/>
      <c r="H38" s="12">
        <f t="shared" si="0"/>
        <v>21900</v>
      </c>
    </row>
    <row r="39" spans="1:8" hidden="1" x14ac:dyDescent="0.2">
      <c r="A39" s="30" t="s">
        <v>38</v>
      </c>
      <c r="B39" s="31">
        <v>0</v>
      </c>
      <c r="C39" s="19"/>
      <c r="D39" s="19"/>
      <c r="E39" s="31">
        <v>0</v>
      </c>
      <c r="F39" s="24"/>
      <c r="G39" s="24">
        <v>0</v>
      </c>
      <c r="H39" s="18">
        <f t="shared" si="0"/>
        <v>0</v>
      </c>
    </row>
    <row r="40" spans="1:8" ht="63.75" x14ac:dyDescent="0.2">
      <c r="A40" s="32" t="s">
        <v>39</v>
      </c>
      <c r="B40" s="31">
        <v>708.8</v>
      </c>
      <c r="C40" s="19">
        <v>708.8</v>
      </c>
      <c r="D40" s="19">
        <v>708.8</v>
      </c>
      <c r="E40" s="31">
        <v>708.8</v>
      </c>
      <c r="F40" s="19">
        <v>708.8</v>
      </c>
      <c r="G40" s="19">
        <v>708.8</v>
      </c>
      <c r="H40" s="12">
        <f t="shared" si="0"/>
        <v>1417.6</v>
      </c>
    </row>
    <row r="41" spans="1:8" ht="51" x14ac:dyDescent="0.2">
      <c r="A41" s="32" t="s">
        <v>40</v>
      </c>
      <c r="B41" s="31">
        <v>2260</v>
      </c>
      <c r="C41" s="19">
        <v>2260</v>
      </c>
      <c r="D41" s="19"/>
      <c r="E41" s="31">
        <v>0</v>
      </c>
      <c r="F41" s="19"/>
      <c r="G41" s="19"/>
      <c r="H41" s="12">
        <f t="shared" si="0"/>
        <v>2260</v>
      </c>
    </row>
    <row r="42" spans="1:8" ht="25.5" hidden="1" x14ac:dyDescent="0.2">
      <c r="A42" s="32" t="s">
        <v>41</v>
      </c>
      <c r="B42" s="31"/>
      <c r="C42" s="19"/>
      <c r="D42" s="19"/>
      <c r="E42" s="31"/>
      <c r="F42" s="19"/>
      <c r="G42" s="19"/>
      <c r="H42" s="18">
        <f t="shared" si="0"/>
        <v>0</v>
      </c>
    </row>
    <row r="43" spans="1:8" ht="33" customHeight="1" x14ac:dyDescent="0.2">
      <c r="A43" s="32" t="s">
        <v>42</v>
      </c>
      <c r="B43" s="31">
        <v>429.7</v>
      </c>
      <c r="C43" s="19">
        <v>429.7</v>
      </c>
      <c r="D43" s="19">
        <v>0</v>
      </c>
      <c r="E43" s="31">
        <v>429.7</v>
      </c>
      <c r="F43" s="19">
        <v>429.7</v>
      </c>
      <c r="G43" s="19"/>
      <c r="H43" s="12">
        <f t="shared" si="0"/>
        <v>859.4</v>
      </c>
    </row>
    <row r="44" spans="1:8" ht="63.75" hidden="1" x14ac:dyDescent="0.2">
      <c r="A44" s="30" t="s">
        <v>43</v>
      </c>
      <c r="B44" s="31"/>
      <c r="C44" s="19"/>
      <c r="D44" s="19">
        <v>0</v>
      </c>
      <c r="E44" s="31">
        <v>0</v>
      </c>
      <c r="F44" s="19"/>
      <c r="G44" s="19"/>
      <c r="H44" s="18">
        <f t="shared" si="0"/>
        <v>0</v>
      </c>
    </row>
    <row r="45" spans="1:8" ht="89.25" customHeight="1" x14ac:dyDescent="0.2">
      <c r="A45" s="30" t="s">
        <v>44</v>
      </c>
      <c r="B45" s="31">
        <v>2139.1</v>
      </c>
      <c r="C45" s="19"/>
      <c r="D45" s="19">
        <v>2139.1</v>
      </c>
      <c r="E45" s="31">
        <v>2139.1</v>
      </c>
      <c r="F45" s="19"/>
      <c r="G45" s="19">
        <v>2139.1</v>
      </c>
      <c r="H45" s="12">
        <f t="shared" si="0"/>
        <v>4278.2</v>
      </c>
    </row>
    <row r="46" spans="1:8" ht="51" x14ac:dyDescent="0.2">
      <c r="A46" s="30" t="s">
        <v>45</v>
      </c>
      <c r="B46" s="31">
        <v>1207.2</v>
      </c>
      <c r="C46" s="19"/>
      <c r="D46" s="19">
        <v>1207.2</v>
      </c>
      <c r="E46" s="31">
        <v>1207.2</v>
      </c>
      <c r="F46" s="19"/>
      <c r="G46" s="19">
        <v>1207.2</v>
      </c>
      <c r="H46" s="12">
        <f t="shared" si="0"/>
        <v>2414.4</v>
      </c>
    </row>
    <row r="47" spans="1:8" ht="89.25" x14ac:dyDescent="0.2">
      <c r="A47" s="30" t="s">
        <v>46</v>
      </c>
      <c r="B47" s="31">
        <v>70430</v>
      </c>
      <c r="C47" s="19">
        <v>70430</v>
      </c>
      <c r="D47" s="19">
        <v>23399.3</v>
      </c>
      <c r="E47" s="31">
        <v>32773.9</v>
      </c>
      <c r="F47" s="19">
        <v>32773.9</v>
      </c>
      <c r="G47" s="19">
        <v>11586.1</v>
      </c>
      <c r="H47" s="12">
        <f t="shared" si="0"/>
        <v>103203.9</v>
      </c>
    </row>
    <row r="48" spans="1:8" ht="30.75" customHeight="1" x14ac:dyDescent="0.2">
      <c r="A48" s="30" t="s">
        <v>47</v>
      </c>
      <c r="B48" s="31">
        <v>554.6</v>
      </c>
      <c r="C48" s="19">
        <v>554.6</v>
      </c>
      <c r="D48" s="19"/>
      <c r="E48" s="31">
        <v>554.6</v>
      </c>
      <c r="F48" s="19">
        <v>554.6</v>
      </c>
      <c r="G48" s="19"/>
      <c r="H48" s="12">
        <f t="shared" si="0"/>
        <v>1109.2</v>
      </c>
    </row>
    <row r="49" spans="1:8" ht="38.25" hidden="1" customHeight="1" x14ac:dyDescent="0.2">
      <c r="A49" s="32" t="s">
        <v>48</v>
      </c>
      <c r="B49" s="31">
        <v>0</v>
      </c>
      <c r="C49" s="19"/>
      <c r="D49" s="19"/>
      <c r="E49" s="31">
        <v>0</v>
      </c>
      <c r="F49" s="19"/>
      <c r="G49" s="19"/>
      <c r="H49" s="18">
        <f t="shared" si="0"/>
        <v>0</v>
      </c>
    </row>
    <row r="50" spans="1:8" ht="38.25" x14ac:dyDescent="0.2">
      <c r="A50" s="30" t="s">
        <v>49</v>
      </c>
      <c r="B50" s="31">
        <v>14250</v>
      </c>
      <c r="C50" s="19">
        <v>14250</v>
      </c>
      <c r="D50" s="19"/>
      <c r="E50" s="31">
        <v>1048.9000000000001</v>
      </c>
      <c r="F50" s="19">
        <v>1048.9000000000001</v>
      </c>
      <c r="G50" s="19"/>
      <c r="H50" s="12">
        <f t="shared" si="0"/>
        <v>15298.9</v>
      </c>
    </row>
    <row r="51" spans="1:8" ht="51" x14ac:dyDescent="0.2">
      <c r="A51" s="30" t="s">
        <v>50</v>
      </c>
      <c r="B51" s="31">
        <v>17632.099999999999</v>
      </c>
      <c r="C51" s="19">
        <v>17632.099999999999</v>
      </c>
      <c r="D51" s="19"/>
      <c r="E51" s="31">
        <v>17632.099999999999</v>
      </c>
      <c r="F51" s="19">
        <v>17632.099999999999</v>
      </c>
      <c r="G51" s="19"/>
      <c r="H51" s="12">
        <f t="shared" si="0"/>
        <v>35264.199999999997</v>
      </c>
    </row>
    <row r="52" spans="1:8" ht="51" x14ac:dyDescent="0.2">
      <c r="A52" s="30" t="s">
        <v>51</v>
      </c>
      <c r="B52" s="31">
        <v>9334.4</v>
      </c>
      <c r="C52" s="19">
        <v>9334.4</v>
      </c>
      <c r="D52" s="19"/>
      <c r="E52" s="31">
        <v>9334.4</v>
      </c>
      <c r="F52" s="19">
        <v>9334.4</v>
      </c>
      <c r="G52" s="19"/>
      <c r="H52" s="12">
        <f t="shared" si="0"/>
        <v>18668.8</v>
      </c>
    </row>
    <row r="53" spans="1:8" ht="63.75" x14ac:dyDescent="0.2">
      <c r="A53" s="32" t="s">
        <v>52</v>
      </c>
      <c r="B53" s="31">
        <v>91002.9</v>
      </c>
      <c r="C53" s="19">
        <v>82222.2</v>
      </c>
      <c r="D53" s="19">
        <v>69471</v>
      </c>
      <c r="E53" s="31">
        <v>76507.899999999994</v>
      </c>
      <c r="F53" s="19">
        <v>76962.3</v>
      </c>
      <c r="G53" s="19">
        <v>60841.599999999999</v>
      </c>
      <c r="H53" s="12">
        <f t="shared" si="0"/>
        <v>167510.79999999999</v>
      </c>
    </row>
    <row r="54" spans="1:8" ht="38.25" x14ac:dyDescent="0.2">
      <c r="A54" s="30" t="s">
        <v>53</v>
      </c>
      <c r="B54" s="31">
        <v>1397.8</v>
      </c>
      <c r="C54" s="19"/>
      <c r="D54" s="19">
        <v>1397.8</v>
      </c>
      <c r="E54" s="31">
        <v>1397.8</v>
      </c>
      <c r="F54" s="19">
        <v>0</v>
      </c>
      <c r="G54" s="19">
        <v>1397.8</v>
      </c>
      <c r="H54" s="12">
        <f t="shared" si="0"/>
        <v>2795.6</v>
      </c>
    </row>
    <row r="55" spans="1:8" ht="51" x14ac:dyDescent="0.2">
      <c r="A55" s="30" t="s">
        <v>54</v>
      </c>
      <c r="B55" s="31">
        <v>187</v>
      </c>
      <c r="C55" s="19">
        <v>187</v>
      </c>
      <c r="D55" s="19">
        <v>0</v>
      </c>
      <c r="E55" s="31">
        <v>52.4</v>
      </c>
      <c r="F55" s="19">
        <v>52.4</v>
      </c>
      <c r="G55" s="19"/>
      <c r="H55" s="12">
        <f t="shared" si="0"/>
        <v>239.4</v>
      </c>
    </row>
    <row r="56" spans="1:8" ht="38.25" x14ac:dyDescent="0.2">
      <c r="A56" s="30" t="s">
        <v>55</v>
      </c>
      <c r="B56" s="31">
        <v>2082</v>
      </c>
      <c r="C56" s="19">
        <v>2082</v>
      </c>
      <c r="D56" s="19">
        <v>0</v>
      </c>
      <c r="E56" s="31">
        <v>1410.1</v>
      </c>
      <c r="F56" s="19">
        <v>1410.1</v>
      </c>
      <c r="G56" s="19"/>
      <c r="H56" s="12">
        <f t="shared" si="0"/>
        <v>3492.1</v>
      </c>
    </row>
    <row r="57" spans="1:8" ht="63.75" x14ac:dyDescent="0.2">
      <c r="A57" s="30" t="s">
        <v>56</v>
      </c>
      <c r="B57" s="31">
        <v>6081</v>
      </c>
      <c r="C57" s="19">
        <v>6081</v>
      </c>
      <c r="D57" s="19"/>
      <c r="E57" s="31">
        <v>6081</v>
      </c>
      <c r="F57" s="19">
        <v>6081</v>
      </c>
      <c r="G57" s="19"/>
      <c r="H57" s="12">
        <f t="shared" si="0"/>
        <v>12162</v>
      </c>
    </row>
    <row r="58" spans="1:8" ht="89.25" hidden="1" x14ac:dyDescent="0.2">
      <c r="A58" s="30" t="s">
        <v>57</v>
      </c>
      <c r="B58" s="31">
        <v>0</v>
      </c>
      <c r="C58" s="19"/>
      <c r="D58" s="19"/>
      <c r="E58" s="31">
        <v>0</v>
      </c>
      <c r="F58" s="19">
        <v>0</v>
      </c>
      <c r="G58" s="19"/>
      <c r="H58" s="18">
        <f t="shared" si="0"/>
        <v>0</v>
      </c>
    </row>
    <row r="59" spans="1:8" ht="56.25" customHeight="1" x14ac:dyDescent="0.2">
      <c r="A59" s="30" t="s">
        <v>58</v>
      </c>
      <c r="B59" s="31">
        <v>11650</v>
      </c>
      <c r="C59" s="19">
        <v>11650</v>
      </c>
      <c r="D59" s="19">
        <v>0</v>
      </c>
      <c r="E59" s="31">
        <v>7124.2</v>
      </c>
      <c r="F59" s="19">
        <v>7124.2</v>
      </c>
      <c r="G59" s="19"/>
      <c r="H59" s="12">
        <f t="shared" si="0"/>
        <v>18774.2</v>
      </c>
    </row>
    <row r="60" spans="1:8" ht="89.25" x14ac:dyDescent="0.2">
      <c r="A60" s="30" t="s">
        <v>59</v>
      </c>
      <c r="B60" s="31">
        <v>1208</v>
      </c>
      <c r="C60" s="19">
        <v>1208</v>
      </c>
      <c r="D60" s="19">
        <v>0</v>
      </c>
      <c r="E60" s="31">
        <v>753.6</v>
      </c>
      <c r="F60" s="19">
        <v>753.6</v>
      </c>
      <c r="G60" s="19"/>
      <c r="H60" s="12">
        <f t="shared" si="0"/>
        <v>1961.6</v>
      </c>
    </row>
    <row r="61" spans="1:8" ht="75.75" hidden="1" customHeight="1" x14ac:dyDescent="0.2">
      <c r="A61" s="30" t="s">
        <v>60</v>
      </c>
      <c r="B61" s="31">
        <v>0</v>
      </c>
      <c r="C61" s="19"/>
      <c r="D61" s="19">
        <v>0</v>
      </c>
      <c r="E61" s="31">
        <v>0</v>
      </c>
      <c r="F61" s="24"/>
      <c r="G61" s="19"/>
      <c r="H61" s="18">
        <f t="shared" si="0"/>
        <v>0</v>
      </c>
    </row>
    <row r="62" spans="1:8" ht="51" hidden="1" customHeight="1" x14ac:dyDescent="0.2">
      <c r="A62" s="30" t="s">
        <v>61</v>
      </c>
      <c r="B62" s="31">
        <v>0</v>
      </c>
      <c r="C62" s="19"/>
      <c r="D62" s="19">
        <v>0</v>
      </c>
      <c r="E62" s="31">
        <v>0</v>
      </c>
      <c r="F62" s="19"/>
      <c r="G62" s="19"/>
      <c r="H62" s="18">
        <f t="shared" si="0"/>
        <v>0</v>
      </c>
    </row>
    <row r="63" spans="1:8" ht="17.25" customHeight="1" x14ac:dyDescent="0.2">
      <c r="A63" s="30" t="s">
        <v>62</v>
      </c>
      <c r="B63" s="31">
        <v>131775.70000000001</v>
      </c>
      <c r="C63" s="19">
        <v>131775.70000000001</v>
      </c>
      <c r="D63" s="19">
        <v>0</v>
      </c>
      <c r="E63" s="31">
        <v>129116.4</v>
      </c>
      <c r="F63" s="19">
        <v>129116.4</v>
      </c>
      <c r="G63" s="19"/>
      <c r="H63" s="12">
        <f t="shared" si="0"/>
        <v>260892.1</v>
      </c>
    </row>
    <row r="64" spans="1:8" ht="63.75" hidden="1" x14ac:dyDescent="0.2">
      <c r="A64" s="30" t="s">
        <v>63</v>
      </c>
      <c r="B64" s="31">
        <v>0</v>
      </c>
      <c r="C64" s="19"/>
      <c r="D64" s="19"/>
      <c r="E64" s="31">
        <v>0</v>
      </c>
      <c r="F64" s="19"/>
      <c r="G64" s="19"/>
      <c r="H64" s="18">
        <f t="shared" si="0"/>
        <v>0</v>
      </c>
    </row>
    <row r="65" spans="1:8" ht="25.5" x14ac:dyDescent="0.2">
      <c r="A65" s="30" t="s">
        <v>64</v>
      </c>
      <c r="B65" s="31">
        <v>15273</v>
      </c>
      <c r="C65" s="19">
        <v>4483.3</v>
      </c>
      <c r="D65" s="19">
        <v>10789.7</v>
      </c>
      <c r="E65" s="31">
        <v>13361</v>
      </c>
      <c r="F65" s="19">
        <v>3263.3</v>
      </c>
      <c r="G65" s="19">
        <v>10097.700000000001</v>
      </c>
      <c r="H65" s="12">
        <f t="shared" si="0"/>
        <v>28634</v>
      </c>
    </row>
    <row r="66" spans="1:8" ht="51" x14ac:dyDescent="0.2">
      <c r="A66" s="14" t="s">
        <v>31</v>
      </c>
      <c r="B66" s="31">
        <v>0</v>
      </c>
      <c r="C66" s="19"/>
      <c r="D66" s="19"/>
      <c r="E66" s="31">
        <v>9.4</v>
      </c>
      <c r="F66" s="19">
        <v>9.4</v>
      </c>
      <c r="G66" s="19"/>
      <c r="H66" s="12">
        <f t="shared" si="0"/>
        <v>9.4</v>
      </c>
    </row>
    <row r="67" spans="1:8" ht="25.5" x14ac:dyDescent="0.2">
      <c r="A67" s="14" t="s">
        <v>32</v>
      </c>
      <c r="B67" s="31">
        <v>0</v>
      </c>
      <c r="C67" s="19"/>
      <c r="D67" s="19"/>
      <c r="E67" s="31">
        <v>-282.8</v>
      </c>
      <c r="F67" s="19">
        <v>-282.8</v>
      </c>
      <c r="G67" s="19"/>
      <c r="H67" s="12">
        <f t="shared" si="0"/>
        <v>-282.8</v>
      </c>
    </row>
    <row r="68" spans="1:8" ht="18" customHeight="1" x14ac:dyDescent="0.2">
      <c r="A68" s="30" t="s">
        <v>65</v>
      </c>
      <c r="B68" s="31">
        <v>2770.8</v>
      </c>
      <c r="C68" s="19">
        <v>1987.9</v>
      </c>
      <c r="D68" s="19">
        <v>917.6</v>
      </c>
      <c r="E68" s="31">
        <v>2770.8</v>
      </c>
      <c r="F68" s="19">
        <v>1987.9</v>
      </c>
      <c r="G68" s="19">
        <v>917.6</v>
      </c>
      <c r="H68" s="12">
        <f t="shared" si="0"/>
        <v>5541.6</v>
      </c>
    </row>
    <row r="69" spans="1:8" hidden="1" x14ac:dyDescent="0.2">
      <c r="A69" s="30" t="s">
        <v>66</v>
      </c>
      <c r="B69" s="31">
        <v>0</v>
      </c>
      <c r="C69" s="19"/>
      <c r="D69" s="19"/>
      <c r="E69" s="31">
        <v>0</v>
      </c>
      <c r="F69" s="19"/>
      <c r="G69" s="19"/>
      <c r="H69" s="18">
        <f t="shared" si="0"/>
        <v>0</v>
      </c>
    </row>
    <row r="70" spans="1:8" hidden="1" x14ac:dyDescent="0.2">
      <c r="A70" s="30" t="s">
        <v>67</v>
      </c>
      <c r="B70" s="31">
        <v>0</v>
      </c>
      <c r="C70" s="19"/>
      <c r="D70" s="19"/>
      <c r="E70" s="31">
        <v>0</v>
      </c>
      <c r="F70" s="19"/>
      <c r="G70" s="19"/>
      <c r="H70" s="18">
        <f t="shared" si="0"/>
        <v>0</v>
      </c>
    </row>
    <row r="71" spans="1:8" hidden="1" x14ac:dyDescent="0.2">
      <c r="A71" s="30" t="s">
        <v>68</v>
      </c>
      <c r="B71" s="31">
        <v>0</v>
      </c>
      <c r="C71" s="19"/>
      <c r="D71" s="19"/>
      <c r="E71" s="31">
        <v>0</v>
      </c>
      <c r="F71" s="19"/>
      <c r="G71" s="19"/>
      <c r="H71" s="18">
        <f t="shared" si="0"/>
        <v>0</v>
      </c>
    </row>
    <row r="72" spans="1:8" x14ac:dyDescent="0.2">
      <c r="A72" s="26" t="s">
        <v>69</v>
      </c>
      <c r="B72" s="27">
        <v>611940.1</v>
      </c>
      <c r="C72" s="27">
        <v>498770.9</v>
      </c>
      <c r="D72" s="27">
        <v>210426.5</v>
      </c>
      <c r="E72" s="27">
        <v>522916.2</v>
      </c>
      <c r="F72" s="27">
        <v>423600.3000000001</v>
      </c>
      <c r="G72" s="27">
        <v>185952.4</v>
      </c>
      <c r="H72" s="12">
        <f t="shared" si="0"/>
        <v>1134856.3</v>
      </c>
    </row>
    <row r="73" spans="1:8" ht="25.5" x14ac:dyDescent="0.2">
      <c r="A73" s="14" t="s">
        <v>70</v>
      </c>
      <c r="B73" s="23">
        <v>72362.700000000012</v>
      </c>
      <c r="C73" s="31">
        <v>37295.5</v>
      </c>
      <c r="D73" s="31">
        <v>35067.200000000004</v>
      </c>
      <c r="E73" s="31">
        <v>61364</v>
      </c>
      <c r="F73" s="31">
        <v>30844.799999999999</v>
      </c>
      <c r="G73" s="31">
        <v>30519.200000000001</v>
      </c>
      <c r="H73" s="12">
        <f t="shared" si="0"/>
        <v>133726.70000000001</v>
      </c>
    </row>
    <row r="74" spans="1:8" ht="38.25" hidden="1" x14ac:dyDescent="0.2">
      <c r="A74" s="33" t="s">
        <v>71</v>
      </c>
      <c r="B74" s="23">
        <v>0</v>
      </c>
      <c r="C74" s="19"/>
      <c r="D74" s="19"/>
      <c r="E74" s="31">
        <v>0</v>
      </c>
      <c r="F74" s="19"/>
      <c r="G74" s="19"/>
      <c r="H74" s="18">
        <f t="shared" si="0"/>
        <v>0</v>
      </c>
    </row>
    <row r="75" spans="1:8" ht="25.5" x14ac:dyDescent="0.2">
      <c r="A75" s="33" t="s">
        <v>72</v>
      </c>
      <c r="B75" s="23">
        <v>1446.4</v>
      </c>
      <c r="C75" s="19">
        <v>1446.4</v>
      </c>
      <c r="D75" s="19">
        <v>0</v>
      </c>
      <c r="E75" s="31">
        <v>1301.5</v>
      </c>
      <c r="F75" s="19">
        <v>1301.5</v>
      </c>
      <c r="G75" s="19">
        <v>0</v>
      </c>
      <c r="H75" s="12">
        <f t="shared" ref="H75:H137" si="1">B75+E75</f>
        <v>2747.9</v>
      </c>
    </row>
    <row r="76" spans="1:8" ht="25.5" x14ac:dyDescent="0.2">
      <c r="A76" s="33" t="s">
        <v>73</v>
      </c>
      <c r="B76" s="23">
        <v>52648.600000000006</v>
      </c>
      <c r="C76" s="19">
        <v>18043.8</v>
      </c>
      <c r="D76" s="19">
        <v>34604.800000000003</v>
      </c>
      <c r="E76" s="31">
        <v>45344.7</v>
      </c>
      <c r="F76" s="19">
        <v>15244</v>
      </c>
      <c r="G76" s="19">
        <v>30100.7</v>
      </c>
      <c r="H76" s="12">
        <f t="shared" si="1"/>
        <v>97993.3</v>
      </c>
    </row>
    <row r="77" spans="1:8" x14ac:dyDescent="0.2">
      <c r="A77" s="33" t="s">
        <v>74</v>
      </c>
      <c r="B77" s="23">
        <v>4332.3999999999996</v>
      </c>
      <c r="C77" s="19">
        <v>4332.3999999999996</v>
      </c>
      <c r="D77" s="19">
        <v>0</v>
      </c>
      <c r="E77" s="31">
        <v>3475.7</v>
      </c>
      <c r="F77" s="19">
        <v>3475.7</v>
      </c>
      <c r="G77" s="19">
        <v>0</v>
      </c>
      <c r="H77" s="12">
        <f t="shared" si="1"/>
        <v>7808.0999999999995</v>
      </c>
    </row>
    <row r="78" spans="1:8" x14ac:dyDescent="0.2">
      <c r="A78" s="33" t="s">
        <v>75</v>
      </c>
      <c r="B78" s="23">
        <v>1042.8999999999999</v>
      </c>
      <c r="C78" s="19">
        <v>1042.0999999999999</v>
      </c>
      <c r="D78" s="19">
        <v>0.8</v>
      </c>
      <c r="E78" s="31">
        <v>1042.8999999999999</v>
      </c>
      <c r="F78" s="19">
        <v>1042.0999999999999</v>
      </c>
      <c r="G78" s="19">
        <v>0.8</v>
      </c>
      <c r="H78" s="12">
        <f t="shared" si="1"/>
        <v>2085.7999999999997</v>
      </c>
    </row>
    <row r="79" spans="1:8" hidden="1" x14ac:dyDescent="0.2">
      <c r="A79" s="34" t="s">
        <v>76</v>
      </c>
      <c r="B79" s="23">
        <v>0</v>
      </c>
      <c r="C79" s="19">
        <v>0</v>
      </c>
      <c r="D79" s="19">
        <v>0</v>
      </c>
      <c r="E79" s="31">
        <v>0</v>
      </c>
      <c r="F79" s="19">
        <v>0</v>
      </c>
      <c r="G79" s="19">
        <v>0</v>
      </c>
      <c r="H79" s="18">
        <f t="shared" si="1"/>
        <v>0</v>
      </c>
    </row>
    <row r="80" spans="1:8" x14ac:dyDescent="0.2">
      <c r="A80" s="30" t="s">
        <v>77</v>
      </c>
      <c r="B80" s="23">
        <v>132</v>
      </c>
      <c r="C80" s="19">
        <v>105</v>
      </c>
      <c r="D80" s="19">
        <v>27</v>
      </c>
      <c r="E80" s="31">
        <v>0</v>
      </c>
      <c r="F80" s="19"/>
      <c r="G80" s="19">
        <v>0</v>
      </c>
      <c r="H80" s="12">
        <f t="shared" si="1"/>
        <v>132</v>
      </c>
    </row>
    <row r="81" spans="1:8" x14ac:dyDescent="0.2">
      <c r="A81" s="34" t="s">
        <v>78</v>
      </c>
      <c r="B81" s="23">
        <v>12760.4</v>
      </c>
      <c r="C81" s="19">
        <v>12325.8</v>
      </c>
      <c r="D81" s="19">
        <v>434.6</v>
      </c>
      <c r="E81" s="31">
        <v>10199.200000000001</v>
      </c>
      <c r="F81" s="19">
        <v>9781.5</v>
      </c>
      <c r="G81" s="19">
        <v>417.7</v>
      </c>
      <c r="H81" s="12">
        <f t="shared" si="1"/>
        <v>22959.599999999999</v>
      </c>
    </row>
    <row r="82" spans="1:8" ht="18" customHeight="1" x14ac:dyDescent="0.2">
      <c r="A82" s="35" t="s">
        <v>79</v>
      </c>
      <c r="B82" s="23">
        <v>1397.8</v>
      </c>
      <c r="C82" s="31"/>
      <c r="D82" s="31">
        <v>1397.8</v>
      </c>
      <c r="E82" s="31">
        <v>1146.0999999999999</v>
      </c>
      <c r="F82" s="31"/>
      <c r="G82" s="31">
        <v>1146.0999999999999</v>
      </c>
      <c r="H82" s="12">
        <f t="shared" si="1"/>
        <v>2543.8999999999996</v>
      </c>
    </row>
    <row r="83" spans="1:8" ht="25.5" x14ac:dyDescent="0.2">
      <c r="A83" s="35" t="s">
        <v>80</v>
      </c>
      <c r="B83" s="23">
        <v>3823.5</v>
      </c>
      <c r="C83" s="31">
        <v>2049.4</v>
      </c>
      <c r="D83" s="31">
        <v>1774.1</v>
      </c>
      <c r="E83" s="31">
        <v>2907.1000000000004</v>
      </c>
      <c r="F83" s="31">
        <v>1415.9</v>
      </c>
      <c r="G83" s="31">
        <v>1491.2</v>
      </c>
      <c r="H83" s="12">
        <f t="shared" si="1"/>
        <v>6730.6</v>
      </c>
    </row>
    <row r="84" spans="1:8" x14ac:dyDescent="0.2">
      <c r="A84" s="14" t="s">
        <v>81</v>
      </c>
      <c r="B84" s="23">
        <v>50935.1</v>
      </c>
      <c r="C84" s="31">
        <v>22606.1</v>
      </c>
      <c r="D84" s="31">
        <v>40520.5</v>
      </c>
      <c r="E84" s="31">
        <v>32873.699999999997</v>
      </c>
      <c r="F84" s="31">
        <v>14018.7</v>
      </c>
      <c r="G84" s="31">
        <v>29297</v>
      </c>
      <c r="H84" s="12">
        <f t="shared" si="1"/>
        <v>83808.799999999988</v>
      </c>
    </row>
    <row r="85" spans="1:8" ht="15.75" customHeight="1" x14ac:dyDescent="0.2">
      <c r="A85" s="30" t="s">
        <v>82</v>
      </c>
      <c r="B85" s="23">
        <v>6284.2</v>
      </c>
      <c r="C85" s="19">
        <v>6284.2</v>
      </c>
      <c r="D85" s="19">
        <v>0</v>
      </c>
      <c r="E85" s="31">
        <v>5783.3</v>
      </c>
      <c r="F85" s="19">
        <v>5783.3</v>
      </c>
      <c r="G85" s="19">
        <v>0</v>
      </c>
      <c r="H85" s="12">
        <f t="shared" si="1"/>
        <v>12067.5</v>
      </c>
    </row>
    <row r="86" spans="1:8" hidden="1" x14ac:dyDescent="0.2">
      <c r="A86" s="34" t="s">
        <v>83</v>
      </c>
      <c r="B86" s="23">
        <v>0</v>
      </c>
      <c r="C86" s="19"/>
      <c r="D86" s="19"/>
      <c r="E86" s="31">
        <v>0</v>
      </c>
      <c r="F86" s="19"/>
      <c r="G86" s="19"/>
      <c r="H86" s="18">
        <f t="shared" si="1"/>
        <v>0</v>
      </c>
    </row>
    <row r="87" spans="1:8" x14ac:dyDescent="0.2">
      <c r="A87" s="34" t="s">
        <v>84</v>
      </c>
      <c r="B87" s="23">
        <v>28255.3</v>
      </c>
      <c r="C87" s="19">
        <v>8027.6</v>
      </c>
      <c r="D87" s="19">
        <v>28335.599999999999</v>
      </c>
      <c r="E87" s="31">
        <v>23997.5</v>
      </c>
      <c r="F87" s="19">
        <v>7465.3</v>
      </c>
      <c r="G87" s="19">
        <v>24827.1</v>
      </c>
      <c r="H87" s="12">
        <f t="shared" si="1"/>
        <v>52252.800000000003</v>
      </c>
    </row>
    <row r="88" spans="1:8" ht="25.5" x14ac:dyDescent="0.2">
      <c r="A88" s="34" t="s">
        <v>85</v>
      </c>
      <c r="B88" s="23">
        <v>16395.599999999999</v>
      </c>
      <c r="C88" s="19">
        <v>8294.2999999999993</v>
      </c>
      <c r="D88" s="19">
        <v>12184.9</v>
      </c>
      <c r="E88" s="31">
        <v>3092.9</v>
      </c>
      <c r="F88" s="19">
        <v>770.1</v>
      </c>
      <c r="G88" s="19">
        <v>4469.8999999999996</v>
      </c>
      <c r="H88" s="12">
        <f t="shared" si="1"/>
        <v>19488.5</v>
      </c>
    </row>
    <row r="89" spans="1:8" ht="25.5" x14ac:dyDescent="0.2">
      <c r="A89" s="14" t="s">
        <v>86</v>
      </c>
      <c r="B89" s="23">
        <v>62669</v>
      </c>
      <c r="C89" s="31">
        <v>29360.9</v>
      </c>
      <c r="D89" s="31">
        <v>62409.8</v>
      </c>
      <c r="E89" s="31">
        <v>46236</v>
      </c>
      <c r="F89" s="31">
        <v>13736.8</v>
      </c>
      <c r="G89" s="31">
        <v>46236</v>
      </c>
      <c r="H89" s="12">
        <f t="shared" si="1"/>
        <v>108905</v>
      </c>
    </row>
    <row r="90" spans="1:8" x14ac:dyDescent="0.2">
      <c r="A90" s="30" t="s">
        <v>87</v>
      </c>
      <c r="B90" s="23">
        <v>4827.8</v>
      </c>
      <c r="C90" s="19">
        <v>708.8</v>
      </c>
      <c r="D90" s="19">
        <v>4827.8</v>
      </c>
      <c r="E90" s="31">
        <v>4780.8</v>
      </c>
      <c r="F90" s="19">
        <v>708.8</v>
      </c>
      <c r="G90" s="19">
        <v>4072</v>
      </c>
      <c r="H90" s="12">
        <f t="shared" si="1"/>
        <v>9608.6</v>
      </c>
    </row>
    <row r="91" spans="1:8" x14ac:dyDescent="0.2">
      <c r="A91" s="30" t="s">
        <v>88</v>
      </c>
      <c r="B91" s="23">
        <v>8573.5</v>
      </c>
      <c r="C91" s="19">
        <v>2513.4</v>
      </c>
      <c r="D91" s="19">
        <v>6060.1</v>
      </c>
      <c r="E91" s="31">
        <v>5213</v>
      </c>
      <c r="F91" s="19"/>
      <c r="G91" s="19">
        <v>5213</v>
      </c>
      <c r="H91" s="12">
        <f t="shared" si="1"/>
        <v>13786.5</v>
      </c>
    </row>
    <row r="92" spans="1:8" ht="15.75" customHeight="1" x14ac:dyDescent="0.2">
      <c r="A92" s="34" t="s">
        <v>89</v>
      </c>
      <c r="B92" s="23">
        <v>24568.2</v>
      </c>
      <c r="C92" s="19">
        <v>2739.4</v>
      </c>
      <c r="D92" s="19">
        <v>26822.400000000001</v>
      </c>
      <c r="E92" s="31">
        <v>22270.6</v>
      </c>
      <c r="F92" s="19">
        <v>1441.9</v>
      </c>
      <c r="G92" s="19">
        <v>24587</v>
      </c>
      <c r="H92" s="12">
        <f t="shared" si="1"/>
        <v>46838.8</v>
      </c>
    </row>
    <row r="93" spans="1:8" x14ac:dyDescent="0.2">
      <c r="A93" s="34" t="s">
        <v>90</v>
      </c>
      <c r="B93" s="23">
        <v>24699.5</v>
      </c>
      <c r="C93" s="19">
        <v>23399.3</v>
      </c>
      <c r="D93" s="19">
        <v>24699.5</v>
      </c>
      <c r="E93" s="31">
        <v>12364</v>
      </c>
      <c r="F93" s="19">
        <v>11586.1</v>
      </c>
      <c r="G93" s="19">
        <v>12364</v>
      </c>
      <c r="H93" s="12">
        <f t="shared" si="1"/>
        <v>37063.5</v>
      </c>
    </row>
    <row r="94" spans="1:8" x14ac:dyDescent="0.2">
      <c r="A94" s="14" t="s">
        <v>91</v>
      </c>
      <c r="B94" s="23">
        <v>283660.80000000005</v>
      </c>
      <c r="C94" s="31">
        <v>283660.80000000005</v>
      </c>
      <c r="D94" s="31">
        <v>0</v>
      </c>
      <c r="E94" s="31">
        <v>218995</v>
      </c>
      <c r="F94" s="31">
        <v>218995</v>
      </c>
      <c r="G94" s="31">
        <v>0</v>
      </c>
      <c r="H94" s="12">
        <f t="shared" si="1"/>
        <v>502655.80000000005</v>
      </c>
    </row>
    <row r="95" spans="1:8" x14ac:dyDescent="0.2">
      <c r="A95" s="34" t="s">
        <v>92</v>
      </c>
      <c r="B95" s="23">
        <v>41910.1</v>
      </c>
      <c r="C95" s="19">
        <v>41910.1</v>
      </c>
      <c r="D95" s="19">
        <v>0</v>
      </c>
      <c r="E95" s="31">
        <v>24189.1</v>
      </c>
      <c r="F95" s="19">
        <v>24189.1</v>
      </c>
      <c r="G95" s="19">
        <v>0</v>
      </c>
      <c r="H95" s="12">
        <f t="shared" si="1"/>
        <v>66099.199999999997</v>
      </c>
    </row>
    <row r="96" spans="1:8" x14ac:dyDescent="0.2">
      <c r="A96" s="34" t="s">
        <v>93</v>
      </c>
      <c r="B96" s="23">
        <v>205381.5</v>
      </c>
      <c r="C96" s="19">
        <v>205381.5</v>
      </c>
      <c r="D96" s="19"/>
      <c r="E96" s="31">
        <v>171462.39999999999</v>
      </c>
      <c r="F96" s="19">
        <v>171462.39999999999</v>
      </c>
      <c r="G96" s="19"/>
      <c r="H96" s="12">
        <f t="shared" si="1"/>
        <v>376843.9</v>
      </c>
    </row>
    <row r="97" spans="1:8" x14ac:dyDescent="0.2">
      <c r="A97" s="30" t="s">
        <v>94</v>
      </c>
      <c r="B97" s="23">
        <v>165.2</v>
      </c>
      <c r="C97" s="19">
        <v>165.2</v>
      </c>
      <c r="D97" s="19">
        <v>0</v>
      </c>
      <c r="E97" s="31">
        <v>159.1</v>
      </c>
      <c r="F97" s="19">
        <v>159.1</v>
      </c>
      <c r="G97" s="19">
        <v>0</v>
      </c>
      <c r="H97" s="12">
        <f t="shared" si="1"/>
        <v>324.29999999999995</v>
      </c>
    </row>
    <row r="98" spans="1:8" x14ac:dyDescent="0.2">
      <c r="A98" s="30" t="s">
        <v>95</v>
      </c>
      <c r="B98" s="23">
        <v>1624</v>
      </c>
      <c r="C98" s="19">
        <v>1624</v>
      </c>
      <c r="D98" s="19">
        <v>0</v>
      </c>
      <c r="E98" s="31">
        <v>1622.3</v>
      </c>
      <c r="F98" s="19">
        <v>1622.3</v>
      </c>
      <c r="G98" s="19"/>
      <c r="H98" s="12">
        <f t="shared" si="1"/>
        <v>3246.3</v>
      </c>
    </row>
    <row r="99" spans="1:8" ht="18" customHeight="1" x14ac:dyDescent="0.2">
      <c r="A99" s="34" t="s">
        <v>96</v>
      </c>
      <c r="B99" s="23">
        <v>34580</v>
      </c>
      <c r="C99" s="19">
        <v>34580</v>
      </c>
      <c r="D99" s="19">
        <v>0</v>
      </c>
      <c r="E99" s="31">
        <v>21562.1</v>
      </c>
      <c r="F99" s="19">
        <v>21562.1</v>
      </c>
      <c r="G99" s="19">
        <v>0</v>
      </c>
      <c r="H99" s="12">
        <f t="shared" si="1"/>
        <v>56142.1</v>
      </c>
    </row>
    <row r="100" spans="1:8" x14ac:dyDescent="0.2">
      <c r="A100" s="14" t="s">
        <v>97</v>
      </c>
      <c r="B100" s="23">
        <v>83981.3</v>
      </c>
      <c r="C100" s="31">
        <v>51107.8</v>
      </c>
      <c r="D100" s="31">
        <v>81711</v>
      </c>
      <c r="E100" s="31">
        <v>68088.899999999994</v>
      </c>
      <c r="F100" s="31">
        <v>46939.7</v>
      </c>
      <c r="G100" s="31">
        <v>72219.100000000006</v>
      </c>
      <c r="H100" s="12">
        <f t="shared" si="1"/>
        <v>152070.20000000001</v>
      </c>
    </row>
    <row r="101" spans="1:8" x14ac:dyDescent="0.2">
      <c r="A101" s="34" t="s">
        <v>98</v>
      </c>
      <c r="B101" s="23">
        <v>83981.3</v>
      </c>
      <c r="C101" s="19">
        <v>51107.8</v>
      </c>
      <c r="D101" s="19">
        <v>81711</v>
      </c>
      <c r="E101" s="31">
        <v>68088.899999999994</v>
      </c>
      <c r="F101" s="19">
        <v>46939.7</v>
      </c>
      <c r="G101" s="19">
        <v>72219.100000000006</v>
      </c>
      <c r="H101" s="12">
        <f t="shared" si="1"/>
        <v>152070.20000000001</v>
      </c>
    </row>
    <row r="102" spans="1:8" hidden="1" x14ac:dyDescent="0.2">
      <c r="A102" s="34" t="s">
        <v>99</v>
      </c>
      <c r="B102" s="23">
        <v>0</v>
      </c>
      <c r="C102" s="19"/>
      <c r="D102" s="19"/>
      <c r="E102" s="31">
        <v>0</v>
      </c>
      <c r="F102" s="19"/>
      <c r="G102" s="19"/>
      <c r="H102" s="18">
        <f t="shared" si="1"/>
        <v>0</v>
      </c>
    </row>
    <row r="103" spans="1:8" hidden="1" x14ac:dyDescent="0.2">
      <c r="A103" s="14" t="s">
        <v>100</v>
      </c>
      <c r="B103" s="23">
        <v>0</v>
      </c>
      <c r="C103" s="23">
        <v>0</v>
      </c>
      <c r="D103" s="23">
        <v>0</v>
      </c>
      <c r="E103" s="31">
        <v>0</v>
      </c>
      <c r="F103" s="31">
        <v>0</v>
      </c>
      <c r="G103" s="31">
        <v>0</v>
      </c>
      <c r="H103" s="18">
        <f t="shared" si="1"/>
        <v>0</v>
      </c>
    </row>
    <row r="104" spans="1:8" ht="18.75" hidden="1" customHeight="1" x14ac:dyDescent="0.2">
      <c r="A104" s="34" t="s">
        <v>101</v>
      </c>
      <c r="B104" s="23">
        <v>0</v>
      </c>
      <c r="C104" s="19"/>
      <c r="D104" s="19">
        <v>0</v>
      </c>
      <c r="E104" s="31">
        <v>0</v>
      </c>
      <c r="F104" s="19"/>
      <c r="G104" s="19">
        <v>0</v>
      </c>
      <c r="H104" s="18">
        <f t="shared" si="1"/>
        <v>0</v>
      </c>
    </row>
    <row r="105" spans="1:8" ht="18.75" hidden="1" customHeight="1" x14ac:dyDescent="0.2">
      <c r="A105" s="34" t="s">
        <v>102</v>
      </c>
      <c r="B105" s="23">
        <v>0</v>
      </c>
      <c r="C105" s="19"/>
      <c r="D105" s="19">
        <v>0</v>
      </c>
      <c r="E105" s="31">
        <v>0</v>
      </c>
      <c r="F105" s="19"/>
      <c r="G105" s="19">
        <v>0</v>
      </c>
      <c r="H105" s="18">
        <f t="shared" si="1"/>
        <v>0</v>
      </c>
    </row>
    <row r="106" spans="1:8" ht="32.25" hidden="1" customHeight="1" x14ac:dyDescent="0.2">
      <c r="A106" s="34" t="s">
        <v>103</v>
      </c>
      <c r="B106" s="23">
        <v>0</v>
      </c>
      <c r="C106" s="19"/>
      <c r="D106" s="19">
        <v>0</v>
      </c>
      <c r="E106" s="31">
        <v>0</v>
      </c>
      <c r="F106" s="19"/>
      <c r="G106" s="19">
        <v>0</v>
      </c>
      <c r="H106" s="18">
        <f t="shared" si="1"/>
        <v>0</v>
      </c>
    </row>
    <row r="107" spans="1:8" hidden="1" x14ac:dyDescent="0.2">
      <c r="A107" s="34" t="s">
        <v>104</v>
      </c>
      <c r="B107" s="23">
        <v>0</v>
      </c>
      <c r="C107" s="19"/>
      <c r="D107" s="19">
        <v>0</v>
      </c>
      <c r="E107" s="31">
        <v>0</v>
      </c>
      <c r="F107" s="19"/>
      <c r="G107" s="19">
        <v>0</v>
      </c>
      <c r="H107" s="18">
        <f t="shared" si="1"/>
        <v>0</v>
      </c>
    </row>
    <row r="108" spans="1:8" hidden="1" x14ac:dyDescent="0.2">
      <c r="A108" s="34" t="s">
        <v>105</v>
      </c>
      <c r="B108" s="23">
        <v>0</v>
      </c>
      <c r="C108" s="19"/>
      <c r="D108" s="19"/>
      <c r="E108" s="31">
        <v>0</v>
      </c>
      <c r="F108" s="19"/>
      <c r="G108" s="19">
        <v>0</v>
      </c>
      <c r="H108" s="18">
        <f t="shared" si="1"/>
        <v>0</v>
      </c>
    </row>
    <row r="109" spans="1:8" hidden="1" x14ac:dyDescent="0.2">
      <c r="A109" s="34" t="s">
        <v>106</v>
      </c>
      <c r="B109" s="23">
        <v>0</v>
      </c>
      <c r="C109" s="19"/>
      <c r="D109" s="19"/>
      <c r="E109" s="31">
        <v>0</v>
      </c>
      <c r="F109" s="19"/>
      <c r="G109" s="19">
        <v>0</v>
      </c>
      <c r="H109" s="18">
        <f t="shared" si="1"/>
        <v>0</v>
      </c>
    </row>
    <row r="110" spans="1:8" hidden="1" x14ac:dyDescent="0.2">
      <c r="A110" s="34" t="s">
        <v>107</v>
      </c>
      <c r="B110" s="23">
        <v>0</v>
      </c>
      <c r="C110" s="19"/>
      <c r="D110" s="19"/>
      <c r="E110" s="31">
        <v>0</v>
      </c>
      <c r="F110" s="19"/>
      <c r="G110" s="19"/>
      <c r="H110" s="18">
        <f t="shared" si="1"/>
        <v>0</v>
      </c>
    </row>
    <row r="111" spans="1:8" x14ac:dyDescent="0.2">
      <c r="A111" s="14" t="s">
        <v>108</v>
      </c>
      <c r="B111" s="23">
        <v>29362.3</v>
      </c>
      <c r="C111" s="31">
        <v>27374.899999999998</v>
      </c>
      <c r="D111" s="31">
        <v>1987.4</v>
      </c>
      <c r="E111" s="31">
        <v>20662</v>
      </c>
      <c r="F111" s="31">
        <v>18924.2</v>
      </c>
      <c r="G111" s="31">
        <v>1737.8</v>
      </c>
      <c r="H111" s="12">
        <f t="shared" si="1"/>
        <v>50024.3</v>
      </c>
    </row>
    <row r="112" spans="1:8" x14ac:dyDescent="0.2">
      <c r="A112" s="33" t="s">
        <v>109</v>
      </c>
      <c r="B112" s="23">
        <v>3586.9</v>
      </c>
      <c r="C112" s="19">
        <v>2125</v>
      </c>
      <c r="D112" s="19">
        <v>1461.9</v>
      </c>
      <c r="E112" s="31">
        <v>2878.1</v>
      </c>
      <c r="F112" s="19">
        <v>1592.8</v>
      </c>
      <c r="G112" s="19">
        <v>1285.3</v>
      </c>
      <c r="H112" s="12">
        <f t="shared" si="1"/>
        <v>6465</v>
      </c>
    </row>
    <row r="113" spans="1:8" hidden="1" x14ac:dyDescent="0.2">
      <c r="A113" s="33" t="s">
        <v>110</v>
      </c>
      <c r="B113" s="23">
        <v>0</v>
      </c>
      <c r="C113" s="19"/>
      <c r="D113" s="19"/>
      <c r="E113" s="31">
        <v>0</v>
      </c>
      <c r="F113" s="19"/>
      <c r="G113" s="19"/>
      <c r="H113" s="18">
        <f t="shared" si="1"/>
        <v>0</v>
      </c>
    </row>
    <row r="114" spans="1:8" x14ac:dyDescent="0.2">
      <c r="A114" s="33" t="s">
        <v>111</v>
      </c>
      <c r="B114" s="23">
        <v>11909</v>
      </c>
      <c r="C114" s="19">
        <v>11383.5</v>
      </c>
      <c r="D114" s="19">
        <v>525.5</v>
      </c>
      <c r="E114" s="31">
        <v>10276.700000000001</v>
      </c>
      <c r="F114" s="19">
        <v>9824.2000000000007</v>
      </c>
      <c r="G114" s="19">
        <v>452.5</v>
      </c>
      <c r="H114" s="12">
        <f t="shared" si="1"/>
        <v>22185.7</v>
      </c>
    </row>
    <row r="115" spans="1:8" x14ac:dyDescent="0.2">
      <c r="A115" s="33" t="s">
        <v>112</v>
      </c>
      <c r="B115" s="23">
        <v>13677.6</v>
      </c>
      <c r="C115" s="19">
        <v>13677.6</v>
      </c>
      <c r="D115" s="19">
        <v>0</v>
      </c>
      <c r="E115" s="31">
        <v>7357.4</v>
      </c>
      <c r="F115" s="19">
        <v>7357.4</v>
      </c>
      <c r="G115" s="19"/>
      <c r="H115" s="12">
        <f t="shared" si="1"/>
        <v>21035</v>
      </c>
    </row>
    <row r="116" spans="1:8" ht="25.5" x14ac:dyDescent="0.2">
      <c r="A116" s="33" t="s">
        <v>113</v>
      </c>
      <c r="B116" s="23">
        <v>188.8</v>
      </c>
      <c r="C116" s="19">
        <v>188.8</v>
      </c>
      <c r="D116" s="19"/>
      <c r="E116" s="31">
        <v>149.80000000000001</v>
      </c>
      <c r="F116" s="19">
        <v>149.80000000000001</v>
      </c>
      <c r="G116" s="19"/>
      <c r="H116" s="12">
        <f t="shared" si="1"/>
        <v>338.6</v>
      </c>
    </row>
    <row r="117" spans="1:8" x14ac:dyDescent="0.2">
      <c r="A117" s="14" t="s">
        <v>114</v>
      </c>
      <c r="B117" s="23">
        <v>30926.1</v>
      </c>
      <c r="C117" s="31">
        <v>30918.799999999999</v>
      </c>
      <c r="D117" s="31">
        <v>7.3</v>
      </c>
      <c r="E117" s="31">
        <v>17338.899999999998</v>
      </c>
      <c r="F117" s="31">
        <v>17336.599999999999</v>
      </c>
      <c r="G117" s="31">
        <v>2.2999999999999998</v>
      </c>
      <c r="H117" s="12">
        <f t="shared" si="1"/>
        <v>48265</v>
      </c>
    </row>
    <row r="118" spans="1:8" x14ac:dyDescent="0.2">
      <c r="A118" s="34" t="s">
        <v>115</v>
      </c>
      <c r="B118" s="23">
        <v>378.1</v>
      </c>
      <c r="C118" s="19">
        <v>370.8</v>
      </c>
      <c r="D118" s="19">
        <v>7.3</v>
      </c>
      <c r="E118" s="31">
        <v>373</v>
      </c>
      <c r="F118" s="19">
        <v>370.7</v>
      </c>
      <c r="G118" s="19">
        <v>2.2999999999999998</v>
      </c>
      <c r="H118" s="12">
        <f t="shared" si="1"/>
        <v>751.1</v>
      </c>
    </row>
    <row r="119" spans="1:8" x14ac:dyDescent="0.2">
      <c r="A119" s="34" t="s">
        <v>116</v>
      </c>
      <c r="B119" s="23">
        <v>8495.5</v>
      </c>
      <c r="C119" s="19">
        <v>8495.5</v>
      </c>
      <c r="D119" s="19"/>
      <c r="E119" s="31">
        <v>7574.2</v>
      </c>
      <c r="F119" s="19">
        <v>7574.2</v>
      </c>
      <c r="G119" s="19"/>
      <c r="H119" s="12">
        <f t="shared" si="1"/>
        <v>16069.7</v>
      </c>
    </row>
    <row r="120" spans="1:8" ht="25.5" x14ac:dyDescent="0.2">
      <c r="A120" s="34" t="s">
        <v>117</v>
      </c>
      <c r="B120" s="23">
        <v>22052.5</v>
      </c>
      <c r="C120" s="19">
        <v>22052.5</v>
      </c>
      <c r="D120" s="19"/>
      <c r="E120" s="31">
        <v>9391.7000000000007</v>
      </c>
      <c r="F120" s="19">
        <v>9391.7000000000007</v>
      </c>
      <c r="G120" s="19"/>
      <c r="H120" s="12">
        <f t="shared" si="1"/>
        <v>31444.2</v>
      </c>
    </row>
    <row r="121" spans="1:8" ht="25.5" x14ac:dyDescent="0.2">
      <c r="A121" s="36" t="s">
        <v>118</v>
      </c>
      <c r="B121" s="23">
        <v>500</v>
      </c>
      <c r="C121" s="19">
        <v>500</v>
      </c>
      <c r="D121" s="19">
        <v>518.20000000000005</v>
      </c>
      <c r="E121" s="31">
        <v>128.9</v>
      </c>
      <c r="F121" s="19">
        <v>128.9</v>
      </c>
      <c r="G121" s="19">
        <v>516.4</v>
      </c>
      <c r="H121" s="12">
        <f t="shared" si="1"/>
        <v>628.9</v>
      </c>
    </row>
    <row r="122" spans="1:8" hidden="1" x14ac:dyDescent="0.2">
      <c r="A122" s="14" t="s">
        <v>119</v>
      </c>
      <c r="B122" s="23"/>
      <c r="C122" s="31">
        <v>21431.8</v>
      </c>
      <c r="D122" s="31">
        <v>828.7</v>
      </c>
      <c r="E122" s="31"/>
      <c r="F122" s="31">
        <v>19996</v>
      </c>
      <c r="G122" s="31">
        <v>762.8</v>
      </c>
      <c r="H122" s="18">
        <f t="shared" si="1"/>
        <v>0</v>
      </c>
    </row>
    <row r="123" spans="1:8" hidden="1" x14ac:dyDescent="0.2">
      <c r="A123" s="14" t="s">
        <v>66</v>
      </c>
      <c r="B123" s="23"/>
      <c r="C123" s="31"/>
      <c r="D123" s="31"/>
      <c r="E123" s="31"/>
      <c r="F123" s="31"/>
      <c r="G123" s="31">
        <v>0</v>
      </c>
      <c r="H123" s="18">
        <f t="shared" si="1"/>
        <v>0</v>
      </c>
    </row>
    <row r="124" spans="1:8" x14ac:dyDescent="0.2">
      <c r="A124" s="26" t="s">
        <v>120</v>
      </c>
      <c r="B124" s="37">
        <v>619618.60000000009</v>
      </c>
      <c r="C124" s="37">
        <v>506306.00000000006</v>
      </c>
      <c r="D124" s="37">
        <v>226222.00000000003</v>
      </c>
      <c r="E124" s="37">
        <v>469740.6</v>
      </c>
      <c r="F124" s="37">
        <v>382336.60000000003</v>
      </c>
      <c r="G124" s="37">
        <v>183927.90000000005</v>
      </c>
      <c r="H124" s="12">
        <f t="shared" si="1"/>
        <v>1089359.2000000002</v>
      </c>
    </row>
    <row r="125" spans="1:8" x14ac:dyDescent="0.2">
      <c r="A125" s="26" t="s">
        <v>121</v>
      </c>
      <c r="B125" s="27">
        <v>-23330.600000000064</v>
      </c>
      <c r="C125" s="27">
        <v>-7535.1000000000349</v>
      </c>
      <c r="D125" s="27">
        <v>-15795.500000000029</v>
      </c>
      <c r="E125" s="27">
        <v>53175.600000000035</v>
      </c>
      <c r="F125" s="27">
        <v>41263.70000000007</v>
      </c>
      <c r="G125" s="27">
        <v>2024.4999999999418</v>
      </c>
      <c r="H125" s="12">
        <f t="shared" si="1"/>
        <v>29844.999999999971</v>
      </c>
    </row>
    <row r="126" spans="1:8" x14ac:dyDescent="0.2">
      <c r="A126" s="38" t="s">
        <v>122</v>
      </c>
      <c r="B126" s="27">
        <v>-11.132604857565521</v>
      </c>
      <c r="C126" s="27">
        <v>-6.2018202738806298</v>
      </c>
      <c r="D126" s="27">
        <v>-17.77191462550212</v>
      </c>
      <c r="E126" s="27">
        <v>26.749675662270246</v>
      </c>
      <c r="F126" s="27">
        <v>35.992868363919342</v>
      </c>
      <c r="G126" s="27">
        <v>2.3463404853545726</v>
      </c>
      <c r="H126" s="12">
        <f t="shared" si="1"/>
        <v>15.617070804704724</v>
      </c>
    </row>
    <row r="127" spans="1:8" ht="25.5" x14ac:dyDescent="0.2">
      <c r="A127" s="39" t="s">
        <v>123</v>
      </c>
      <c r="B127" s="40">
        <v>26101.7</v>
      </c>
      <c r="C127" s="40">
        <v>11074.3</v>
      </c>
      <c r="D127" s="40">
        <v>31540.9</v>
      </c>
      <c r="E127" s="40">
        <v>-55559.399999999994</v>
      </c>
      <c r="F127" s="40">
        <v>6871.2999999999993</v>
      </c>
      <c r="G127" s="40">
        <v>17286.7</v>
      </c>
      <c r="H127" s="12">
        <f t="shared" si="1"/>
        <v>-29457.699999999993</v>
      </c>
    </row>
    <row r="128" spans="1:8" hidden="1" x14ac:dyDescent="0.2">
      <c r="A128" s="41" t="s">
        <v>124</v>
      </c>
      <c r="B128" s="31"/>
      <c r="C128" s="19"/>
      <c r="D128" s="19"/>
      <c r="E128" s="31"/>
      <c r="F128" s="19"/>
      <c r="G128" s="19"/>
      <c r="H128" s="18">
        <f t="shared" si="1"/>
        <v>0</v>
      </c>
    </row>
    <row r="129" spans="1:8" ht="25.5" hidden="1" x14ac:dyDescent="0.2">
      <c r="A129" s="41" t="s">
        <v>125</v>
      </c>
      <c r="B129" s="31"/>
      <c r="C129" s="19"/>
      <c r="D129" s="19">
        <v>11600</v>
      </c>
      <c r="E129" s="31">
        <v>0</v>
      </c>
      <c r="F129" s="19"/>
      <c r="G129" s="19"/>
      <c r="H129" s="18">
        <f t="shared" si="1"/>
        <v>0</v>
      </c>
    </row>
    <row r="130" spans="1:8" hidden="1" x14ac:dyDescent="0.2">
      <c r="A130" s="41" t="s">
        <v>126</v>
      </c>
      <c r="B130" s="31"/>
      <c r="C130" s="19"/>
      <c r="D130" s="19"/>
      <c r="E130" s="31">
        <v>0</v>
      </c>
      <c r="F130" s="19"/>
      <c r="G130" s="19"/>
      <c r="H130" s="18">
        <f t="shared" si="1"/>
        <v>0</v>
      </c>
    </row>
    <row r="131" spans="1:8" ht="25.5" x14ac:dyDescent="0.2">
      <c r="A131" s="41" t="s">
        <v>127</v>
      </c>
      <c r="B131" s="31">
        <v>12485</v>
      </c>
      <c r="C131" s="19">
        <v>12485</v>
      </c>
      <c r="D131" s="19">
        <v>15485</v>
      </c>
      <c r="E131" s="31">
        <v>12485</v>
      </c>
      <c r="F131" s="19">
        <v>12485</v>
      </c>
      <c r="G131" s="19">
        <v>14460</v>
      </c>
      <c r="H131" s="12">
        <f t="shared" si="1"/>
        <v>24970</v>
      </c>
    </row>
    <row r="132" spans="1:8" ht="25.5" x14ac:dyDescent="0.2">
      <c r="A132" s="41" t="s">
        <v>128</v>
      </c>
      <c r="B132" s="31">
        <v>-10802.5</v>
      </c>
      <c r="C132" s="19">
        <v>-10802.5</v>
      </c>
      <c r="D132" s="19">
        <v>-16368</v>
      </c>
      <c r="E132" s="31">
        <v>-2302.5</v>
      </c>
      <c r="F132" s="19">
        <v>-2302.5</v>
      </c>
      <c r="G132" s="19">
        <v>-2318.1999999999998</v>
      </c>
      <c r="H132" s="12">
        <f t="shared" si="1"/>
        <v>-13105</v>
      </c>
    </row>
    <row r="133" spans="1:8" hidden="1" x14ac:dyDescent="0.2">
      <c r="A133" s="41" t="s">
        <v>129</v>
      </c>
      <c r="B133" s="31"/>
      <c r="C133" s="19">
        <v>-15485</v>
      </c>
      <c r="D133" s="19"/>
      <c r="E133" s="31">
        <v>0</v>
      </c>
      <c r="F133" s="19">
        <v>-14460</v>
      </c>
      <c r="G133" s="19"/>
      <c r="H133" s="18">
        <f t="shared" si="1"/>
        <v>0</v>
      </c>
    </row>
    <row r="134" spans="1:8" x14ac:dyDescent="0.2">
      <c r="A134" s="41" t="s">
        <v>130</v>
      </c>
      <c r="B134" s="31"/>
      <c r="C134" s="19">
        <v>16368</v>
      </c>
      <c r="D134" s="19"/>
      <c r="E134" s="31">
        <v>37</v>
      </c>
      <c r="F134" s="19">
        <v>2435</v>
      </c>
      <c r="G134" s="19"/>
      <c r="H134" s="12">
        <f t="shared" si="1"/>
        <v>37</v>
      </c>
    </row>
    <row r="135" spans="1:8" x14ac:dyDescent="0.2">
      <c r="A135" s="41" t="s">
        <v>131</v>
      </c>
      <c r="B135" s="15">
        <v>8740.2000000000007</v>
      </c>
      <c r="C135" s="16">
        <v>8508.7999999999993</v>
      </c>
      <c r="D135" s="16">
        <v>5144.8999999999996</v>
      </c>
      <c r="E135" s="15">
        <v>-65778.899999999994</v>
      </c>
      <c r="F135" s="16">
        <v>8508.7999999999993</v>
      </c>
      <c r="G135" s="16">
        <v>5144.8999999999996</v>
      </c>
      <c r="H135" s="12">
        <f t="shared" si="1"/>
        <v>-57038.7</v>
      </c>
    </row>
    <row r="136" spans="1:8" x14ac:dyDescent="0.2">
      <c r="A136" s="42" t="s">
        <v>132</v>
      </c>
      <c r="B136" s="23">
        <v>-616167.5</v>
      </c>
      <c r="C136" s="24">
        <v>-527624</v>
      </c>
      <c r="D136" s="24">
        <v>-237511.5</v>
      </c>
      <c r="E136" s="31">
        <v>-494619.9</v>
      </c>
      <c r="F136" s="19">
        <v>-448935.5</v>
      </c>
      <c r="G136" s="19">
        <v>-201368.2</v>
      </c>
      <c r="H136" s="12">
        <f t="shared" si="1"/>
        <v>-1110787.3999999999</v>
      </c>
    </row>
    <row r="137" spans="1:8" x14ac:dyDescent="0.2">
      <c r="A137" s="42" t="s">
        <v>133</v>
      </c>
      <c r="B137" s="23">
        <v>624907.80000000005</v>
      </c>
      <c r="C137" s="24">
        <v>532593.6</v>
      </c>
      <c r="D137" s="24">
        <v>492035.7</v>
      </c>
      <c r="E137" s="31">
        <v>428840.9</v>
      </c>
      <c r="F137" s="19">
        <v>409477.2</v>
      </c>
      <c r="G137" s="19">
        <v>187318.6</v>
      </c>
      <c r="H137" s="12">
        <f t="shared" si="1"/>
        <v>1053748.7000000002</v>
      </c>
    </row>
    <row r="138" spans="1:8" x14ac:dyDescent="0.2">
      <c r="A138" s="43"/>
      <c r="B138" s="44"/>
      <c r="C138" s="44"/>
      <c r="D138" s="44"/>
      <c r="E138" s="45"/>
      <c r="F138" s="45"/>
      <c r="G138" s="45"/>
    </row>
    <row r="139" spans="1:8" ht="18.75" customHeight="1" x14ac:dyDescent="0.2">
      <c r="A139" s="43"/>
      <c r="B139" s="44"/>
      <c r="C139" s="44"/>
      <c r="D139" s="44"/>
      <c r="E139" s="45"/>
      <c r="F139" s="45"/>
      <c r="G139" s="45"/>
    </row>
    <row r="140" spans="1:8" x14ac:dyDescent="0.2">
      <c r="A140" s="43"/>
      <c r="B140" s="44"/>
      <c r="C140" s="44"/>
      <c r="D140" s="44"/>
      <c r="E140" s="45"/>
      <c r="F140" s="45"/>
      <c r="G140" s="45"/>
    </row>
    <row r="141" spans="1:8" x14ac:dyDescent="0.2">
      <c r="A141" s="43"/>
      <c r="B141" s="44"/>
      <c r="C141" s="44"/>
      <c r="D141" s="44"/>
      <c r="E141" s="45"/>
      <c r="F141" s="45"/>
      <c r="G141" s="45"/>
    </row>
    <row r="142" spans="1:8" x14ac:dyDescent="0.2">
      <c r="A142" s="43"/>
      <c r="B142" s="44"/>
      <c r="C142" s="44"/>
      <c r="D142" s="44"/>
      <c r="E142" s="45"/>
      <c r="F142" s="45"/>
      <c r="G142" s="45"/>
    </row>
    <row r="143" spans="1:8" x14ac:dyDescent="0.2">
      <c r="A143" s="43"/>
      <c r="B143" s="44"/>
      <c r="C143" s="44"/>
      <c r="D143" s="44"/>
      <c r="E143" s="45"/>
      <c r="F143" s="45"/>
      <c r="G143" s="45"/>
    </row>
    <row r="144" spans="1:8" x14ac:dyDescent="0.2">
      <c r="A144" s="43"/>
      <c r="B144" s="44"/>
      <c r="C144" s="44"/>
      <c r="D144" s="44"/>
      <c r="E144" s="45"/>
      <c r="F144" s="45"/>
      <c r="G144" s="45"/>
    </row>
    <row r="145" spans="1:7" x14ac:dyDescent="0.2">
      <c r="A145" s="43"/>
      <c r="B145" s="44"/>
      <c r="C145" s="44"/>
      <c r="D145" s="44"/>
      <c r="E145" s="45"/>
      <c r="F145" s="45"/>
      <c r="G145" s="45"/>
    </row>
    <row r="146" spans="1:7" x14ac:dyDescent="0.2">
      <c r="A146" s="43"/>
      <c r="B146" s="44"/>
      <c r="C146" s="44"/>
      <c r="D146" s="44"/>
      <c r="E146" s="45"/>
      <c r="F146" s="45"/>
      <c r="G146" s="45"/>
    </row>
    <row r="147" spans="1:7" x14ac:dyDescent="0.2">
      <c r="A147" s="43"/>
      <c r="B147" s="44"/>
      <c r="C147" s="44"/>
      <c r="D147" s="44"/>
      <c r="E147" s="45"/>
      <c r="F147" s="45"/>
      <c r="G147" s="45"/>
    </row>
    <row r="148" spans="1:7" x14ac:dyDescent="0.2">
      <c r="A148" s="43"/>
      <c r="B148" s="44"/>
      <c r="C148" s="44"/>
      <c r="D148" s="44"/>
      <c r="E148" s="45"/>
      <c r="F148" s="45"/>
      <c r="G148" s="45"/>
    </row>
    <row r="149" spans="1:7" x14ac:dyDescent="0.2">
      <c r="A149" s="43"/>
      <c r="B149" s="44"/>
      <c r="C149" s="44"/>
      <c r="D149" s="44"/>
      <c r="E149" s="45"/>
      <c r="F149" s="45"/>
      <c r="G149" s="45"/>
    </row>
    <row r="150" spans="1:7" x14ac:dyDescent="0.2">
      <c r="A150" s="43"/>
      <c r="B150" s="44"/>
      <c r="C150" s="44"/>
      <c r="D150" s="44"/>
      <c r="E150" s="45"/>
      <c r="F150" s="45"/>
      <c r="G150" s="45"/>
    </row>
    <row r="151" spans="1:7" x14ac:dyDescent="0.2">
      <c r="A151" s="43"/>
      <c r="B151" s="44"/>
      <c r="C151" s="44"/>
      <c r="D151" s="44"/>
      <c r="E151" s="45"/>
      <c r="F151" s="45"/>
      <c r="G151" s="45"/>
    </row>
    <row r="152" spans="1:7" x14ac:dyDescent="0.2">
      <c r="A152" s="43"/>
      <c r="B152" s="44"/>
      <c r="C152" s="44"/>
      <c r="D152" s="44"/>
      <c r="E152" s="45"/>
      <c r="F152" s="45"/>
      <c r="G152" s="45"/>
    </row>
    <row r="153" spans="1:7" x14ac:dyDescent="0.2">
      <c r="A153" s="43"/>
      <c r="B153" s="44"/>
      <c r="C153" s="44"/>
      <c r="D153" s="44"/>
      <c r="E153" s="45"/>
      <c r="F153" s="45"/>
      <c r="G153" s="45"/>
    </row>
    <row r="154" spans="1:7" x14ac:dyDescent="0.2">
      <c r="A154" s="43"/>
      <c r="B154" s="44"/>
      <c r="C154" s="44"/>
      <c r="D154" s="44"/>
      <c r="E154" s="45"/>
      <c r="F154" s="45"/>
      <c r="G154" s="45"/>
    </row>
    <row r="155" spans="1:7" x14ac:dyDescent="0.2">
      <c r="A155" s="43"/>
      <c r="B155" s="44"/>
      <c r="C155" s="44"/>
      <c r="D155" s="44"/>
      <c r="E155" s="45"/>
      <c r="F155" s="45"/>
      <c r="G155" s="45"/>
    </row>
    <row r="156" spans="1:7" x14ac:dyDescent="0.2">
      <c r="A156" s="43"/>
      <c r="B156" s="44"/>
      <c r="C156" s="44"/>
      <c r="D156" s="44"/>
      <c r="E156" s="45"/>
      <c r="F156" s="45"/>
      <c r="G156" s="45"/>
    </row>
    <row r="157" spans="1:7" x14ac:dyDescent="0.2">
      <c r="A157" s="43"/>
      <c r="B157" s="44"/>
      <c r="C157" s="44"/>
      <c r="D157" s="44"/>
      <c r="E157" s="45"/>
      <c r="F157" s="45"/>
      <c r="G157" s="45"/>
    </row>
    <row r="158" spans="1:7" x14ac:dyDescent="0.2">
      <c r="A158" s="43"/>
      <c r="B158" s="44"/>
      <c r="C158" s="44"/>
      <c r="D158" s="44"/>
      <c r="E158" s="45"/>
      <c r="F158" s="45"/>
      <c r="G158" s="45"/>
    </row>
    <row r="159" spans="1:7" x14ac:dyDescent="0.2">
      <c r="A159" s="43"/>
      <c r="B159" s="44"/>
      <c r="C159" s="44"/>
      <c r="D159" s="44"/>
      <c r="E159" s="45"/>
      <c r="F159" s="45"/>
      <c r="G159" s="45"/>
    </row>
    <row r="160" spans="1:7" x14ac:dyDescent="0.2">
      <c r="A160" s="43"/>
      <c r="B160" s="44"/>
      <c r="C160" s="44"/>
      <c r="D160" s="44"/>
      <c r="E160" s="45"/>
      <c r="F160" s="45"/>
      <c r="G160" s="45"/>
    </row>
    <row r="161" spans="1:7" x14ac:dyDescent="0.2">
      <c r="A161" s="43"/>
      <c r="B161" s="44"/>
      <c r="C161" s="44"/>
      <c r="D161" s="44"/>
      <c r="E161" s="45"/>
      <c r="F161" s="45"/>
      <c r="G161" s="45"/>
    </row>
    <row r="162" spans="1:7" x14ac:dyDescent="0.2">
      <c r="A162" s="43"/>
      <c r="B162" s="44"/>
      <c r="C162" s="44"/>
      <c r="D162" s="44"/>
      <c r="E162" s="45"/>
      <c r="F162" s="45"/>
      <c r="G162" s="45"/>
    </row>
    <row r="163" spans="1:7" x14ac:dyDescent="0.2">
      <c r="A163" s="43"/>
      <c r="B163" s="44"/>
      <c r="C163" s="44"/>
      <c r="D163" s="44"/>
      <c r="E163" s="45"/>
      <c r="F163" s="45"/>
      <c r="G163" s="45"/>
    </row>
    <row r="164" spans="1:7" x14ac:dyDescent="0.2">
      <c r="A164" s="43"/>
      <c r="B164" s="44"/>
      <c r="C164" s="44"/>
      <c r="D164" s="44"/>
      <c r="E164" s="45"/>
      <c r="F164" s="45"/>
      <c r="G164" s="45"/>
    </row>
    <row r="165" spans="1:7" x14ac:dyDescent="0.2">
      <c r="A165" s="43"/>
      <c r="B165" s="44"/>
      <c r="C165" s="44"/>
      <c r="D165" s="44"/>
      <c r="E165" s="45"/>
      <c r="F165" s="45"/>
      <c r="G165" s="45"/>
    </row>
    <row r="166" spans="1:7" x14ac:dyDescent="0.2">
      <c r="A166" s="43"/>
      <c r="B166" s="44"/>
      <c r="C166" s="44"/>
      <c r="D166" s="44"/>
      <c r="E166" s="45"/>
      <c r="F166" s="45"/>
      <c r="G166" s="45"/>
    </row>
    <row r="167" spans="1:7" x14ac:dyDescent="0.2">
      <c r="A167" s="43"/>
      <c r="B167" s="44"/>
      <c r="C167" s="44"/>
      <c r="D167" s="44"/>
      <c r="E167" s="45"/>
      <c r="F167" s="45"/>
      <c r="G167" s="45"/>
    </row>
    <row r="168" spans="1:7" x14ac:dyDescent="0.2">
      <c r="A168" s="43"/>
      <c r="B168" s="44"/>
      <c r="C168" s="44"/>
      <c r="D168" s="44"/>
      <c r="E168" s="45"/>
      <c r="F168" s="45"/>
      <c r="G168" s="45"/>
    </row>
    <row r="169" spans="1:7" x14ac:dyDescent="0.2">
      <c r="A169" s="43"/>
      <c r="B169" s="44"/>
      <c r="C169" s="44"/>
      <c r="D169" s="44"/>
      <c r="E169" s="45"/>
      <c r="F169" s="45"/>
      <c r="G169" s="45"/>
    </row>
    <row r="170" spans="1:7" x14ac:dyDescent="0.2">
      <c r="A170" s="43"/>
      <c r="B170" s="44"/>
      <c r="C170" s="44"/>
      <c r="D170" s="44"/>
      <c r="E170" s="45"/>
      <c r="F170" s="45"/>
      <c r="G170" s="45"/>
    </row>
    <row r="171" spans="1:7" x14ac:dyDescent="0.2">
      <c r="A171" s="43"/>
      <c r="B171" s="44"/>
      <c r="C171" s="44"/>
      <c r="D171" s="44"/>
      <c r="E171" s="45"/>
      <c r="F171" s="45"/>
      <c r="G171" s="45"/>
    </row>
    <row r="172" spans="1:7" x14ac:dyDescent="0.2">
      <c r="A172" s="43"/>
      <c r="B172" s="44"/>
      <c r="C172" s="44"/>
      <c r="D172" s="44"/>
      <c r="E172" s="45"/>
      <c r="F172" s="45"/>
      <c r="G172" s="45"/>
    </row>
    <row r="173" spans="1:7" x14ac:dyDescent="0.2">
      <c r="A173" s="43"/>
      <c r="B173" s="44"/>
      <c r="C173" s="44"/>
      <c r="D173" s="44"/>
      <c r="E173" s="45"/>
      <c r="F173" s="45"/>
      <c r="G173" s="45"/>
    </row>
    <row r="174" spans="1:7" x14ac:dyDescent="0.2">
      <c r="A174" s="43"/>
      <c r="B174" s="44"/>
      <c r="C174" s="44"/>
      <c r="D174" s="44"/>
      <c r="E174" s="45"/>
      <c r="F174" s="45"/>
      <c r="G174" s="45"/>
    </row>
    <row r="175" spans="1:7" x14ac:dyDescent="0.2">
      <c r="A175" s="43"/>
      <c r="B175" s="44"/>
      <c r="C175" s="44"/>
      <c r="D175" s="44"/>
      <c r="E175" s="45"/>
      <c r="F175" s="45"/>
      <c r="G175" s="45"/>
    </row>
    <row r="176" spans="1:7" x14ac:dyDescent="0.2">
      <c r="A176" s="43"/>
      <c r="B176" s="44"/>
      <c r="C176" s="44"/>
      <c r="D176" s="44"/>
      <c r="E176" s="45"/>
      <c r="F176" s="45"/>
      <c r="G176" s="45"/>
    </row>
    <row r="177" spans="1:7" x14ac:dyDescent="0.2">
      <c r="A177" s="43"/>
      <c r="B177" s="44"/>
      <c r="C177" s="44"/>
      <c r="D177" s="44"/>
      <c r="E177" s="45"/>
      <c r="F177" s="45"/>
      <c r="G177" s="45"/>
    </row>
    <row r="178" spans="1:7" x14ac:dyDescent="0.2">
      <c r="A178" s="43"/>
      <c r="B178" s="44"/>
      <c r="C178" s="44"/>
      <c r="D178" s="44"/>
      <c r="E178" s="45"/>
      <c r="F178" s="45"/>
      <c r="G178" s="45"/>
    </row>
    <row r="179" spans="1:7" x14ac:dyDescent="0.2">
      <c r="A179" s="43"/>
      <c r="B179" s="44"/>
      <c r="C179" s="44"/>
      <c r="D179" s="44"/>
      <c r="E179" s="45"/>
      <c r="F179" s="45"/>
      <c r="G179" s="45"/>
    </row>
    <row r="180" spans="1:7" x14ac:dyDescent="0.2">
      <c r="A180" s="43"/>
      <c r="B180" s="44"/>
      <c r="C180" s="44"/>
      <c r="D180" s="44"/>
      <c r="E180" s="45"/>
      <c r="F180" s="45"/>
      <c r="G180" s="45"/>
    </row>
    <row r="181" spans="1:7" x14ac:dyDescent="0.2">
      <c r="A181" s="43"/>
      <c r="B181" s="44"/>
      <c r="C181" s="44"/>
      <c r="D181" s="44"/>
      <c r="E181" s="45"/>
      <c r="F181" s="45"/>
      <c r="G181" s="45"/>
    </row>
    <row r="182" spans="1:7" x14ac:dyDescent="0.2">
      <c r="A182" s="43"/>
      <c r="B182" s="44"/>
      <c r="C182" s="44"/>
      <c r="D182" s="44"/>
      <c r="E182" s="45"/>
      <c r="F182" s="45"/>
      <c r="G182" s="45"/>
    </row>
    <row r="183" spans="1:7" x14ac:dyDescent="0.2">
      <c r="A183" s="43"/>
      <c r="B183" s="44"/>
      <c r="C183" s="44"/>
      <c r="D183" s="44"/>
      <c r="E183" s="45"/>
      <c r="F183" s="45"/>
      <c r="G183" s="45"/>
    </row>
    <row r="184" spans="1:7" x14ac:dyDescent="0.2">
      <c r="A184" s="43"/>
      <c r="B184" s="44"/>
      <c r="C184" s="44"/>
      <c r="D184" s="44"/>
      <c r="E184" s="45"/>
      <c r="F184" s="45"/>
      <c r="G184" s="45"/>
    </row>
    <row r="185" spans="1:7" x14ac:dyDescent="0.2">
      <c r="A185" s="43"/>
      <c r="B185" s="44"/>
      <c r="C185" s="44"/>
      <c r="D185" s="44"/>
      <c r="E185" s="45"/>
      <c r="F185" s="45"/>
      <c r="G185" s="45"/>
    </row>
    <row r="186" spans="1:7" x14ac:dyDescent="0.2">
      <c r="A186" s="43"/>
      <c r="B186" s="44"/>
      <c r="C186" s="44"/>
      <c r="D186" s="44"/>
      <c r="E186" s="45"/>
      <c r="F186" s="45"/>
      <c r="G186" s="45"/>
    </row>
    <row r="187" spans="1:7" x14ac:dyDescent="0.2">
      <c r="A187" s="43"/>
      <c r="B187" s="44"/>
      <c r="C187" s="44"/>
      <c r="D187" s="44"/>
      <c r="E187" s="45"/>
      <c r="F187" s="45"/>
      <c r="G187" s="45"/>
    </row>
    <row r="188" spans="1:7" x14ac:dyDescent="0.2">
      <c r="A188" s="43"/>
      <c r="B188" s="44"/>
      <c r="C188" s="44"/>
      <c r="D188" s="44"/>
      <c r="E188" s="45"/>
      <c r="F188" s="45"/>
      <c r="G188" s="45"/>
    </row>
    <row r="189" spans="1:7" x14ac:dyDescent="0.2">
      <c r="A189" s="43"/>
      <c r="B189" s="44"/>
      <c r="C189" s="44"/>
      <c r="D189" s="44"/>
      <c r="E189" s="45"/>
      <c r="F189" s="45"/>
      <c r="G189" s="45"/>
    </row>
    <row r="190" spans="1:7" x14ac:dyDescent="0.2">
      <c r="A190" s="43"/>
      <c r="B190" s="44"/>
      <c r="C190" s="44"/>
      <c r="D190" s="44"/>
      <c r="E190" s="45"/>
      <c r="F190" s="45"/>
      <c r="G190" s="45"/>
    </row>
    <row r="191" spans="1:7" x14ac:dyDescent="0.2">
      <c r="A191" s="43"/>
      <c r="B191" s="44"/>
      <c r="C191" s="44"/>
      <c r="D191" s="44"/>
      <c r="E191" s="45"/>
      <c r="F191" s="45"/>
      <c r="G191" s="45"/>
    </row>
    <row r="192" spans="1:7" x14ac:dyDescent="0.2">
      <c r="A192" s="43"/>
      <c r="B192" s="44"/>
      <c r="C192" s="44"/>
      <c r="D192" s="44"/>
      <c r="E192" s="45"/>
      <c r="F192" s="45"/>
      <c r="G192" s="45"/>
    </row>
    <row r="193" spans="1:7" x14ac:dyDescent="0.2">
      <c r="A193" s="43"/>
      <c r="B193" s="44"/>
      <c r="C193" s="44"/>
      <c r="D193" s="44"/>
      <c r="E193" s="45"/>
      <c r="F193" s="45"/>
      <c r="G193" s="45"/>
    </row>
    <row r="194" spans="1:7" x14ac:dyDescent="0.2">
      <c r="A194" s="43"/>
      <c r="B194" s="44"/>
      <c r="C194" s="44"/>
      <c r="D194" s="44"/>
      <c r="E194" s="45"/>
      <c r="F194" s="45"/>
      <c r="G194" s="45"/>
    </row>
    <row r="195" spans="1:7" x14ac:dyDescent="0.2">
      <c r="A195" s="43"/>
      <c r="B195" s="44"/>
      <c r="C195" s="44"/>
      <c r="D195" s="44"/>
      <c r="E195" s="45"/>
      <c r="F195" s="45"/>
      <c r="G195" s="45"/>
    </row>
    <row r="196" spans="1:7" x14ac:dyDescent="0.2">
      <c r="A196" s="43"/>
      <c r="B196" s="44"/>
      <c r="C196" s="44"/>
      <c r="D196" s="44"/>
      <c r="E196" s="45"/>
      <c r="F196" s="45"/>
      <c r="G196" s="45"/>
    </row>
    <row r="197" spans="1:7" x14ac:dyDescent="0.2">
      <c r="A197" s="43"/>
      <c r="B197" s="44"/>
      <c r="C197" s="44"/>
      <c r="D197" s="44"/>
      <c r="E197" s="45"/>
      <c r="F197" s="45"/>
      <c r="G197" s="45"/>
    </row>
    <row r="198" spans="1:7" x14ac:dyDescent="0.2">
      <c r="A198" s="43"/>
      <c r="B198" s="44"/>
      <c r="C198" s="44"/>
      <c r="D198" s="44"/>
      <c r="E198" s="45"/>
      <c r="F198" s="45"/>
      <c r="G198" s="45"/>
    </row>
    <row r="199" spans="1:7" x14ac:dyDescent="0.2">
      <c r="A199" s="43"/>
      <c r="B199" s="44"/>
      <c r="C199" s="44"/>
      <c r="D199" s="44"/>
      <c r="E199" s="45"/>
      <c r="F199" s="45"/>
      <c r="G199" s="45"/>
    </row>
    <row r="200" spans="1:7" x14ac:dyDescent="0.2">
      <c r="A200" s="43"/>
      <c r="B200" s="44"/>
      <c r="C200" s="44"/>
      <c r="D200" s="44"/>
      <c r="E200" s="45"/>
      <c r="F200" s="45"/>
      <c r="G200" s="45"/>
    </row>
    <row r="201" spans="1:7" x14ac:dyDescent="0.2">
      <c r="A201" s="43"/>
      <c r="B201" s="44"/>
      <c r="C201" s="44"/>
      <c r="D201" s="44"/>
      <c r="E201" s="45"/>
      <c r="F201" s="45"/>
      <c r="G201" s="45"/>
    </row>
    <row r="202" spans="1:7" x14ac:dyDescent="0.2">
      <c r="A202" s="43"/>
      <c r="B202" s="44"/>
      <c r="C202" s="44"/>
      <c r="D202" s="44"/>
      <c r="E202" s="45"/>
      <c r="F202" s="45"/>
      <c r="G202" s="45"/>
    </row>
    <row r="203" spans="1:7" x14ac:dyDescent="0.2">
      <c r="A203" s="43"/>
      <c r="B203" s="44"/>
      <c r="C203" s="44"/>
      <c r="D203" s="44"/>
      <c r="E203" s="45"/>
      <c r="F203" s="45"/>
      <c r="G203" s="45"/>
    </row>
    <row r="204" spans="1:7" x14ac:dyDescent="0.2">
      <c r="A204" s="43"/>
      <c r="B204" s="44"/>
      <c r="C204" s="44"/>
      <c r="D204" s="44"/>
      <c r="E204" s="45"/>
      <c r="F204" s="45"/>
      <c r="G204" s="45"/>
    </row>
    <row r="205" spans="1:7" x14ac:dyDescent="0.2">
      <c r="A205" s="43"/>
      <c r="B205" s="44"/>
      <c r="C205" s="44"/>
      <c r="D205" s="44"/>
      <c r="E205" s="45"/>
      <c r="F205" s="45"/>
      <c r="G205" s="45"/>
    </row>
    <row r="206" spans="1:7" x14ac:dyDescent="0.2">
      <c r="A206" s="43"/>
      <c r="B206" s="44"/>
      <c r="C206" s="44"/>
      <c r="D206" s="44"/>
      <c r="E206" s="45"/>
      <c r="F206" s="45"/>
      <c r="G206" s="45"/>
    </row>
    <row r="207" spans="1:7" x14ac:dyDescent="0.2">
      <c r="A207" s="43"/>
      <c r="B207" s="44"/>
      <c r="C207" s="44"/>
      <c r="D207" s="44"/>
      <c r="E207" s="45"/>
      <c r="F207" s="45"/>
      <c r="G207" s="45"/>
    </row>
    <row r="208" spans="1:7" x14ac:dyDescent="0.2">
      <c r="A208" s="43"/>
      <c r="B208" s="44"/>
      <c r="C208" s="44"/>
      <c r="D208" s="44"/>
      <c r="E208" s="45"/>
      <c r="F208" s="45"/>
      <c r="G208" s="45"/>
    </row>
    <row r="209" spans="1:7" x14ac:dyDescent="0.2">
      <c r="A209" s="43"/>
      <c r="B209" s="44"/>
      <c r="C209" s="44"/>
      <c r="D209" s="44"/>
      <c r="E209" s="45"/>
      <c r="F209" s="45"/>
      <c r="G209" s="45"/>
    </row>
    <row r="210" spans="1:7" x14ac:dyDescent="0.2">
      <c r="A210" s="43"/>
      <c r="B210" s="44"/>
      <c r="C210" s="44"/>
      <c r="D210" s="44"/>
      <c r="E210" s="45"/>
      <c r="F210" s="45"/>
      <c r="G210" s="45"/>
    </row>
    <row r="211" spans="1:7" ht="25.5" customHeight="1" x14ac:dyDescent="0.2">
      <c r="A211" s="46" t="s">
        <v>134</v>
      </c>
      <c r="B211" s="47"/>
      <c r="C211" s="47"/>
      <c r="D211" s="47"/>
      <c r="E211" s="45"/>
      <c r="F211" s="45"/>
      <c r="G211" s="45"/>
    </row>
    <row r="212" spans="1:7" x14ac:dyDescent="0.2">
      <c r="A212" s="48"/>
      <c r="B212" s="44"/>
      <c r="C212" s="44"/>
      <c r="D212" s="44"/>
      <c r="E212" s="45"/>
      <c r="F212" s="45"/>
      <c r="G212" s="45"/>
    </row>
    <row r="213" spans="1:7" x14ac:dyDescent="0.2">
      <c r="A213" s="48"/>
      <c r="B213" s="44"/>
      <c r="C213" s="44"/>
      <c r="D213" s="44"/>
      <c r="E213" s="45"/>
      <c r="F213" s="45"/>
      <c r="G213" s="45"/>
    </row>
    <row r="214" spans="1:7" x14ac:dyDescent="0.2">
      <c r="A214" s="48"/>
      <c r="B214" s="44"/>
      <c r="C214" s="44"/>
      <c r="D214" s="44"/>
      <c r="E214" s="45"/>
      <c r="F214" s="45"/>
      <c r="G214" s="45"/>
    </row>
    <row r="215" spans="1:7" ht="10.5" customHeight="1" x14ac:dyDescent="0.2">
      <c r="A215" s="48"/>
      <c r="B215" s="44"/>
      <c r="C215" s="44"/>
      <c r="D215" s="44"/>
      <c r="E215" s="45"/>
      <c r="F215" s="45"/>
      <c r="G215" s="45"/>
    </row>
    <row r="216" spans="1:7" x14ac:dyDescent="0.2">
      <c r="A216" s="48"/>
      <c r="B216" s="44"/>
      <c r="C216" s="44"/>
      <c r="D216" s="44"/>
      <c r="E216" s="45"/>
      <c r="F216" s="45"/>
      <c r="G216" s="45"/>
    </row>
    <row r="217" spans="1:7" x14ac:dyDescent="0.2">
      <c r="A217" s="48"/>
      <c r="B217" s="44"/>
      <c r="C217" s="44"/>
      <c r="D217" s="44"/>
      <c r="E217" s="45"/>
      <c r="F217" s="45"/>
      <c r="G217" s="45"/>
    </row>
    <row r="218" spans="1:7" x14ac:dyDescent="0.2">
      <c r="A218" s="48"/>
      <c r="B218" s="44"/>
      <c r="C218" s="44"/>
      <c r="D218" s="44"/>
      <c r="E218" s="45"/>
      <c r="F218" s="45"/>
      <c r="G218" s="45"/>
    </row>
    <row r="219" spans="1:7" x14ac:dyDescent="0.2">
      <c r="A219" s="48"/>
      <c r="B219" s="44"/>
      <c r="C219" s="44"/>
      <c r="D219" s="44"/>
      <c r="E219" s="45"/>
      <c r="F219" s="45"/>
      <c r="G219" s="45"/>
    </row>
    <row r="220" spans="1:7" x14ac:dyDescent="0.2">
      <c r="A220" s="48"/>
      <c r="B220" s="44"/>
      <c r="C220" s="44"/>
      <c r="D220" s="44"/>
      <c r="E220" s="45"/>
      <c r="F220" s="45"/>
      <c r="G220" s="45"/>
    </row>
    <row r="221" spans="1:7" ht="0.75" customHeight="1" x14ac:dyDescent="0.2">
      <c r="A221" s="48"/>
      <c r="B221" s="44"/>
      <c r="C221" s="44"/>
      <c r="D221" s="44"/>
      <c r="E221" s="45"/>
      <c r="F221" s="45"/>
      <c r="G221" s="45"/>
    </row>
    <row r="222" spans="1:7" x14ac:dyDescent="0.2">
      <c r="A222" s="48"/>
      <c r="B222" s="44"/>
      <c r="C222" s="44"/>
      <c r="D222" s="44"/>
      <c r="E222" s="45"/>
      <c r="F222" s="45"/>
      <c r="G222" s="45"/>
    </row>
    <row r="223" spans="1:7" x14ac:dyDescent="0.2">
      <c r="A223" s="48"/>
      <c r="B223" s="44"/>
      <c r="C223" s="44"/>
      <c r="D223" s="44"/>
      <c r="E223" s="45"/>
      <c r="F223" s="45"/>
      <c r="G223" s="45"/>
    </row>
    <row r="224" spans="1:7" x14ac:dyDescent="0.2">
      <c r="A224" s="48"/>
      <c r="B224" s="44"/>
      <c r="C224" s="44"/>
      <c r="D224" s="44"/>
      <c r="E224" s="45"/>
      <c r="F224" s="45"/>
      <c r="G224" s="45"/>
    </row>
    <row r="225" spans="1:7" x14ac:dyDescent="0.2">
      <c r="A225" s="48"/>
      <c r="B225" s="44"/>
      <c r="C225" s="44"/>
      <c r="D225" s="44"/>
      <c r="E225" s="45"/>
      <c r="F225" s="45"/>
      <c r="G225" s="45"/>
    </row>
    <row r="226" spans="1:7" x14ac:dyDescent="0.2">
      <c r="A226" s="48"/>
      <c r="B226" s="44"/>
      <c r="C226" s="44"/>
      <c r="D226" s="44"/>
      <c r="E226" s="45"/>
      <c r="F226" s="45"/>
      <c r="G226" s="45"/>
    </row>
    <row r="227" spans="1:7" x14ac:dyDescent="0.2">
      <c r="A227" s="48"/>
      <c r="B227" s="44"/>
      <c r="C227" s="44"/>
      <c r="D227" s="44"/>
      <c r="E227" s="45"/>
      <c r="F227" s="45"/>
      <c r="G227" s="45"/>
    </row>
    <row r="228" spans="1:7" x14ac:dyDescent="0.2">
      <c r="A228" s="48"/>
      <c r="B228" s="44"/>
      <c r="C228" s="44"/>
      <c r="D228" s="44"/>
      <c r="E228" s="45"/>
      <c r="F228" s="45"/>
      <c r="G228" s="45"/>
    </row>
    <row r="229" spans="1:7" x14ac:dyDescent="0.2">
      <c r="A229" s="43"/>
      <c r="B229" s="44"/>
      <c r="C229" s="44"/>
      <c r="D229" s="44"/>
      <c r="E229" s="45"/>
      <c r="F229" s="45"/>
      <c r="G229" s="45"/>
    </row>
    <row r="230" spans="1:7" x14ac:dyDescent="0.2">
      <c r="A230" s="43"/>
      <c r="B230" s="44"/>
      <c r="C230" s="44"/>
      <c r="D230" s="44"/>
      <c r="E230" s="45"/>
      <c r="F230" s="45"/>
      <c r="G230" s="45"/>
    </row>
    <row r="231" spans="1:7" x14ac:dyDescent="0.2">
      <c r="A231" s="43"/>
      <c r="B231" s="44"/>
      <c r="C231" s="44"/>
      <c r="D231" s="44"/>
      <c r="E231" s="45"/>
      <c r="F231" s="45"/>
      <c r="G231" s="45"/>
    </row>
    <row r="232" spans="1:7" x14ac:dyDescent="0.2">
      <c r="A232" s="43"/>
      <c r="B232" s="44"/>
      <c r="C232" s="44"/>
      <c r="D232" s="44"/>
      <c r="E232" s="45"/>
      <c r="F232" s="45"/>
      <c r="G232" s="45"/>
    </row>
    <row r="233" spans="1:7" ht="12.75" customHeight="1" x14ac:dyDescent="0.2">
      <c r="A233" s="2" t="s">
        <v>1</v>
      </c>
      <c r="B233" s="3" t="s">
        <v>2</v>
      </c>
      <c r="C233" s="3" t="s">
        <v>3</v>
      </c>
      <c r="D233" s="3" t="s">
        <v>4</v>
      </c>
      <c r="E233" s="3" t="s">
        <v>135</v>
      </c>
      <c r="F233" s="3" t="s">
        <v>136</v>
      </c>
      <c r="G233" s="3" t="s">
        <v>137</v>
      </c>
    </row>
    <row r="234" spans="1:7" x14ac:dyDescent="0.2">
      <c r="A234" s="4"/>
      <c r="B234" s="5"/>
      <c r="C234" s="5"/>
      <c r="D234" s="5"/>
      <c r="E234" s="5"/>
      <c r="F234" s="5"/>
      <c r="G234" s="5"/>
    </row>
    <row r="235" spans="1:7" x14ac:dyDescent="0.2">
      <c r="A235" s="4"/>
      <c r="B235" s="5"/>
      <c r="C235" s="5"/>
      <c r="D235" s="5"/>
      <c r="E235" s="5"/>
      <c r="F235" s="5"/>
      <c r="G235" s="5"/>
    </row>
    <row r="236" spans="1:7" ht="12.75" customHeight="1" x14ac:dyDescent="0.2">
      <c r="A236" s="4"/>
      <c r="B236" s="5"/>
      <c r="C236" s="5"/>
      <c r="D236" s="5"/>
      <c r="E236" s="5"/>
      <c r="F236" s="5"/>
      <c r="G236" s="5"/>
    </row>
    <row r="237" spans="1:7" ht="18" customHeight="1" x14ac:dyDescent="0.2">
      <c r="A237" s="4"/>
      <c r="B237" s="5"/>
      <c r="C237" s="5"/>
      <c r="D237" s="5"/>
      <c r="E237" s="5"/>
      <c r="F237" s="5"/>
      <c r="G237" s="5"/>
    </row>
    <row r="238" spans="1:7" s="51" customFormat="1" x14ac:dyDescent="0.2">
      <c r="A238" s="14" t="s">
        <v>138</v>
      </c>
      <c r="B238" s="49">
        <f>C238+D238</f>
        <v>171301.5</v>
      </c>
      <c r="C238" s="50">
        <v>138785.1</v>
      </c>
      <c r="D238" s="50">
        <v>32516.400000000001</v>
      </c>
      <c r="E238" s="50">
        <f>F238+G238</f>
        <v>127070.7</v>
      </c>
      <c r="F238" s="50">
        <v>103723.7</v>
      </c>
      <c r="G238" s="50">
        <v>23347</v>
      </c>
    </row>
    <row r="239" spans="1:7" s="51" customFormat="1" x14ac:dyDescent="0.2">
      <c r="A239" s="14" t="s">
        <v>139</v>
      </c>
      <c r="B239" s="49">
        <f t="shared" ref="B239:B268" si="2">C239+D239</f>
        <v>416.79999999999995</v>
      </c>
      <c r="C239" s="50">
        <v>410.9</v>
      </c>
      <c r="D239" s="50">
        <v>5.9</v>
      </c>
      <c r="E239" s="50">
        <f t="shared" ref="E239:E268" si="3">F239+G239</f>
        <v>268.39999999999998</v>
      </c>
      <c r="F239" s="50">
        <v>267.5</v>
      </c>
      <c r="G239" s="50">
        <v>0.9</v>
      </c>
    </row>
    <row r="240" spans="1:7" s="51" customFormat="1" x14ac:dyDescent="0.2">
      <c r="A240" s="14" t="s">
        <v>140</v>
      </c>
      <c r="B240" s="49">
        <f t="shared" si="2"/>
        <v>51390.5</v>
      </c>
      <c r="C240" s="50">
        <v>41641.4</v>
      </c>
      <c r="D240" s="50">
        <v>9749.1</v>
      </c>
      <c r="E240" s="50">
        <f t="shared" si="3"/>
        <v>35601.5</v>
      </c>
      <c r="F240" s="50">
        <v>28761.9</v>
      </c>
      <c r="G240" s="50">
        <v>6839.6</v>
      </c>
    </row>
    <row r="241" spans="1:7" s="51" customFormat="1" x14ac:dyDescent="0.2">
      <c r="A241" s="14" t="s">
        <v>141</v>
      </c>
      <c r="B241" s="49">
        <f t="shared" si="2"/>
        <v>2787</v>
      </c>
      <c r="C241" s="50">
        <v>2249.9</v>
      </c>
      <c r="D241" s="50">
        <v>537.1</v>
      </c>
      <c r="E241" s="50">
        <f t="shared" si="3"/>
        <v>2053.6999999999998</v>
      </c>
      <c r="F241" s="50">
        <v>1622.7</v>
      </c>
      <c r="G241" s="50">
        <v>431</v>
      </c>
    </row>
    <row r="242" spans="1:7" s="51" customFormat="1" x14ac:dyDescent="0.2">
      <c r="A242" s="14" t="s">
        <v>142</v>
      </c>
      <c r="B242" s="49">
        <f t="shared" si="2"/>
        <v>2634.2</v>
      </c>
      <c r="C242" s="50">
        <v>67.599999999999994</v>
      </c>
      <c r="D242" s="50">
        <v>2566.6</v>
      </c>
      <c r="E242" s="50">
        <f t="shared" si="3"/>
        <v>2437.3999999999996</v>
      </c>
      <c r="F242" s="50">
        <v>55.2</v>
      </c>
      <c r="G242" s="50">
        <v>2382.1999999999998</v>
      </c>
    </row>
    <row r="243" spans="1:7" s="51" customFormat="1" ht="25.5" x14ac:dyDescent="0.2">
      <c r="A243" s="14" t="s">
        <v>143</v>
      </c>
      <c r="B243" s="49">
        <f t="shared" si="2"/>
        <v>18889.099999999999</v>
      </c>
      <c r="C243" s="50">
        <f>C244+C245+C246+C247</f>
        <v>12052.199999999999</v>
      </c>
      <c r="D243" s="50">
        <f>D244+D245+D246+D247</f>
        <v>6836.9</v>
      </c>
      <c r="E243" s="50">
        <f t="shared" si="3"/>
        <v>13065.6</v>
      </c>
      <c r="F243" s="50">
        <f>F245+F246+F247+F244</f>
        <v>8528.5</v>
      </c>
      <c r="G243" s="50">
        <f>G245+G246+G247+G244</f>
        <v>4537.1000000000004</v>
      </c>
    </row>
    <row r="244" spans="1:7" s="51" customFormat="1" ht="16.5" customHeight="1" x14ac:dyDescent="0.2">
      <c r="A244" s="14" t="s">
        <v>144</v>
      </c>
      <c r="B244" s="49">
        <f t="shared" si="2"/>
        <v>4079.1000000000004</v>
      </c>
      <c r="C244" s="52">
        <v>2580.9</v>
      </c>
      <c r="D244" s="50">
        <f>1465.2+33</f>
        <v>1498.2</v>
      </c>
      <c r="E244" s="50">
        <f>F244+G244</f>
        <v>3327.2</v>
      </c>
      <c r="F244" s="50">
        <v>2405</v>
      </c>
      <c r="G244" s="50">
        <f>901.9+20.3</f>
        <v>922.19999999999993</v>
      </c>
    </row>
    <row r="245" spans="1:7" s="51" customFormat="1" x14ac:dyDescent="0.2">
      <c r="A245" s="14" t="s">
        <v>145</v>
      </c>
      <c r="B245" s="49">
        <f t="shared" si="2"/>
        <v>4262.3</v>
      </c>
      <c r="C245" s="52">
        <v>3850</v>
      </c>
      <c r="D245" s="50">
        <v>412.3</v>
      </c>
      <c r="E245" s="50">
        <f t="shared" si="3"/>
        <v>2019.9</v>
      </c>
      <c r="F245" s="50">
        <v>1672.4</v>
      </c>
      <c r="G245" s="50">
        <v>347.5</v>
      </c>
    </row>
    <row r="246" spans="1:7" s="51" customFormat="1" x14ac:dyDescent="0.2">
      <c r="A246" s="14" t="s">
        <v>146</v>
      </c>
      <c r="B246" s="49">
        <f t="shared" si="2"/>
        <v>9729.7999999999993</v>
      </c>
      <c r="C246" s="52">
        <v>4838.3999999999996</v>
      </c>
      <c r="D246" s="50">
        <v>4891.3999999999996</v>
      </c>
      <c r="E246" s="50">
        <f t="shared" si="3"/>
        <v>7325.9</v>
      </c>
      <c r="F246" s="50">
        <v>4079.1</v>
      </c>
      <c r="G246" s="50">
        <v>3246.8</v>
      </c>
    </row>
    <row r="247" spans="1:7" s="51" customFormat="1" x14ac:dyDescent="0.2">
      <c r="A247" s="14" t="s">
        <v>147</v>
      </c>
      <c r="B247" s="49">
        <f t="shared" si="2"/>
        <v>817.90000000000009</v>
      </c>
      <c r="C247" s="52">
        <f>550.2+232.7</f>
        <v>782.90000000000009</v>
      </c>
      <c r="D247" s="50">
        <f>30+5</f>
        <v>35</v>
      </c>
      <c r="E247" s="50">
        <f t="shared" si="3"/>
        <v>392.6</v>
      </c>
      <c r="F247" s="50">
        <f>267.8+104.2</f>
        <v>372</v>
      </c>
      <c r="G247" s="50">
        <f>15.6+5</f>
        <v>20.6</v>
      </c>
    </row>
    <row r="248" spans="1:7" s="51" customFormat="1" x14ac:dyDescent="0.2">
      <c r="A248" s="14" t="s">
        <v>148</v>
      </c>
      <c r="B248" s="49">
        <f t="shared" si="2"/>
        <v>42</v>
      </c>
      <c r="C248" s="50"/>
      <c r="D248" s="50">
        <v>42</v>
      </c>
      <c r="E248" s="50">
        <f>F248+G248</f>
        <v>20</v>
      </c>
      <c r="F248" s="50"/>
      <c r="G248" s="50">
        <v>20</v>
      </c>
    </row>
    <row r="249" spans="1:7" s="51" customFormat="1" x14ac:dyDescent="0.2">
      <c r="A249" s="14" t="s">
        <v>149</v>
      </c>
      <c r="B249" s="49">
        <f t="shared" si="2"/>
        <v>122821.29999999999</v>
      </c>
      <c r="C249" s="50">
        <v>24189.4</v>
      </c>
      <c r="D249" s="50">
        <v>98631.9</v>
      </c>
      <c r="E249" s="50">
        <f t="shared" si="3"/>
        <v>90786.4</v>
      </c>
      <c r="F249" s="50">
        <v>13612.4</v>
      </c>
      <c r="G249" s="50">
        <v>77174</v>
      </c>
    </row>
    <row r="250" spans="1:7" s="51" customFormat="1" x14ac:dyDescent="0.2">
      <c r="A250" s="14" t="s">
        <v>150</v>
      </c>
      <c r="B250" s="49">
        <f t="shared" si="2"/>
        <v>27164.6</v>
      </c>
      <c r="C250" s="50">
        <v>10608.9</v>
      </c>
      <c r="D250" s="50">
        <v>16555.7</v>
      </c>
      <c r="E250" s="50">
        <f t="shared" si="3"/>
        <v>20726.300000000003</v>
      </c>
      <c r="F250" s="50">
        <v>6448.1</v>
      </c>
      <c r="G250" s="50">
        <v>14278.2</v>
      </c>
    </row>
    <row r="251" spans="1:7" s="51" customFormat="1" ht="25.5" x14ac:dyDescent="0.2">
      <c r="A251" s="14" t="s">
        <v>151</v>
      </c>
      <c r="B251" s="49">
        <v>500</v>
      </c>
      <c r="C251" s="50">
        <v>500</v>
      </c>
      <c r="D251" s="50">
        <v>287</v>
      </c>
      <c r="E251" s="50">
        <f>F251</f>
        <v>128.9</v>
      </c>
      <c r="F251" s="50">
        <v>128.9</v>
      </c>
      <c r="G251" s="50">
        <v>282.3</v>
      </c>
    </row>
    <row r="252" spans="1:7" s="51" customFormat="1" ht="25.5" x14ac:dyDescent="0.2">
      <c r="A252" s="14" t="s">
        <v>152</v>
      </c>
      <c r="B252" s="49">
        <v>47642.3</v>
      </c>
      <c r="C252" s="50">
        <v>43885.599999999999</v>
      </c>
      <c r="D252" s="50">
        <v>3756.6</v>
      </c>
      <c r="E252" s="50">
        <v>38581.4</v>
      </c>
      <c r="F252" s="50">
        <v>34827.9</v>
      </c>
      <c r="G252" s="50">
        <v>3753.4</v>
      </c>
    </row>
    <row r="253" spans="1:7" s="51" customFormat="1" ht="25.5" x14ac:dyDescent="0.2">
      <c r="A253" s="14" t="s">
        <v>153</v>
      </c>
      <c r="B253" s="49"/>
      <c r="C253" s="50">
        <v>103618.8</v>
      </c>
      <c r="D253" s="50">
        <v>1966.1</v>
      </c>
      <c r="E253" s="50"/>
      <c r="F253" s="50">
        <v>80546.3</v>
      </c>
      <c r="G253" s="50">
        <v>443.6</v>
      </c>
    </row>
    <row r="254" spans="1:7" s="51" customFormat="1" ht="25.5" x14ac:dyDescent="0.2">
      <c r="A254" s="14" t="s">
        <v>154</v>
      </c>
      <c r="B254" s="49">
        <f t="shared" si="2"/>
        <v>25332.5</v>
      </c>
      <c r="C254" s="50">
        <v>25222.5</v>
      </c>
      <c r="D254" s="50">
        <v>110</v>
      </c>
      <c r="E254" s="50">
        <f t="shared" si="3"/>
        <v>15631.8</v>
      </c>
      <c r="F254" s="50">
        <v>15594.8</v>
      </c>
      <c r="G254" s="50">
        <v>37</v>
      </c>
    </row>
    <row r="255" spans="1:7" s="51" customFormat="1" ht="38.25" x14ac:dyDescent="0.2">
      <c r="A255" s="14" t="s">
        <v>155</v>
      </c>
      <c r="B255" s="49">
        <f t="shared" si="2"/>
        <v>3560.7</v>
      </c>
      <c r="C255" s="50">
        <v>2125</v>
      </c>
      <c r="D255" s="50">
        <v>1435.7</v>
      </c>
      <c r="E255" s="50">
        <f t="shared" si="3"/>
        <v>2595</v>
      </c>
      <c r="F255" s="50">
        <v>1437</v>
      </c>
      <c r="G255" s="50">
        <v>1158</v>
      </c>
    </row>
    <row r="256" spans="1:7" s="51" customFormat="1" x14ac:dyDescent="0.2">
      <c r="A256" s="14" t="s">
        <v>156</v>
      </c>
      <c r="B256" s="49">
        <f t="shared" si="2"/>
        <v>10808.1</v>
      </c>
      <c r="C256" s="50">
        <v>9187.7000000000007</v>
      </c>
      <c r="D256" s="50">
        <v>1620.4</v>
      </c>
      <c r="E256" s="50">
        <f>F256+G256</f>
        <v>6463</v>
      </c>
      <c r="F256" s="50">
        <v>5075.7</v>
      </c>
      <c r="G256" s="50">
        <v>1387.3</v>
      </c>
    </row>
    <row r="257" spans="1:7" s="51" customFormat="1" ht="25.5" x14ac:dyDescent="0.2">
      <c r="A257" s="14" t="s">
        <v>157</v>
      </c>
      <c r="B257" s="49">
        <f>C257+D257</f>
        <v>101861.3</v>
      </c>
      <c r="C257" s="50">
        <v>64113.3</v>
      </c>
      <c r="D257" s="50">
        <v>37748</v>
      </c>
      <c r="E257" s="50">
        <f t="shared" si="3"/>
        <v>39461.5</v>
      </c>
      <c r="F257" s="50">
        <v>14432.7</v>
      </c>
      <c r="G257" s="50">
        <v>25028.799999999999</v>
      </c>
    </row>
    <row r="258" spans="1:7" s="51" customFormat="1" ht="25.5" x14ac:dyDescent="0.2">
      <c r="A258" s="53" t="s">
        <v>158</v>
      </c>
      <c r="B258" s="49">
        <f>C258+D258</f>
        <v>26953.5</v>
      </c>
      <c r="C258" s="50">
        <f>C259+C260+C261+C262+C263+C264+C265+C266+C267+C268</f>
        <v>19175.899999999998</v>
      </c>
      <c r="D258" s="50">
        <f>D259+D260+D261+D262+D263+D264+D265+D266+D267+D268</f>
        <v>7777.6</v>
      </c>
      <c r="E258" s="50">
        <f t="shared" si="3"/>
        <v>20559.900000000001</v>
      </c>
      <c r="F258" s="50">
        <f>F259+F260+F261+F262+F263+F264+F265+F266+F267+F268</f>
        <v>13316.100000000002</v>
      </c>
      <c r="G258" s="50">
        <f>G259+G260+G261+G262+G263+G264+G265+G266+G267+G268</f>
        <v>7243.7999999999993</v>
      </c>
    </row>
    <row r="259" spans="1:7" s="51" customFormat="1" x14ac:dyDescent="0.2">
      <c r="A259" s="53" t="s">
        <v>159</v>
      </c>
      <c r="B259" s="49">
        <f t="shared" si="2"/>
        <v>36.4</v>
      </c>
      <c r="C259" s="54">
        <v>36.4</v>
      </c>
      <c r="D259" s="50"/>
      <c r="E259" s="50">
        <f t="shared" si="3"/>
        <v>29.8</v>
      </c>
      <c r="F259" s="50">
        <v>29.8</v>
      </c>
      <c r="G259" s="50"/>
    </row>
    <row r="260" spans="1:7" s="51" customFormat="1" x14ac:dyDescent="0.2">
      <c r="A260" s="53" t="s">
        <v>160</v>
      </c>
      <c r="B260" s="49">
        <f t="shared" si="2"/>
        <v>8248.7000000000007</v>
      </c>
      <c r="C260" s="54">
        <v>8248.7000000000007</v>
      </c>
      <c r="D260" s="50"/>
      <c r="E260" s="50">
        <f t="shared" si="3"/>
        <v>6258.1</v>
      </c>
      <c r="F260" s="50">
        <v>6258.1</v>
      </c>
      <c r="G260" s="50"/>
    </row>
    <row r="261" spans="1:7" s="51" customFormat="1" x14ac:dyDescent="0.2">
      <c r="A261" s="53" t="s">
        <v>161</v>
      </c>
      <c r="B261" s="49">
        <f t="shared" si="2"/>
        <v>152.9</v>
      </c>
      <c r="C261" s="54">
        <v>147.80000000000001</v>
      </c>
      <c r="D261" s="50">
        <v>5.0999999999999996</v>
      </c>
      <c r="E261" s="50">
        <f t="shared" si="3"/>
        <v>151.9</v>
      </c>
      <c r="F261" s="50">
        <v>147.80000000000001</v>
      </c>
      <c r="G261" s="50">
        <v>4.0999999999999996</v>
      </c>
    </row>
    <row r="262" spans="1:7" s="51" customFormat="1" x14ac:dyDescent="0.2">
      <c r="A262" s="53" t="s">
        <v>162</v>
      </c>
      <c r="B262" s="49">
        <f t="shared" si="2"/>
        <v>7160.6</v>
      </c>
      <c r="C262" s="54">
        <f>4411.5+575.2</f>
        <v>4986.7</v>
      </c>
      <c r="D262" s="50">
        <v>2173.9</v>
      </c>
      <c r="E262" s="50">
        <f t="shared" si="3"/>
        <v>5260.2</v>
      </c>
      <c r="F262" s="50">
        <v>3428.2</v>
      </c>
      <c r="G262" s="50">
        <v>1832</v>
      </c>
    </row>
    <row r="263" spans="1:7" s="51" customFormat="1" x14ac:dyDescent="0.2">
      <c r="A263" s="53" t="s">
        <v>163</v>
      </c>
      <c r="B263" s="49">
        <f t="shared" si="2"/>
        <v>1064.8</v>
      </c>
      <c r="C263" s="54">
        <v>988.7</v>
      </c>
      <c r="D263" s="50">
        <v>76.099999999999994</v>
      </c>
      <c r="E263" s="50">
        <f t="shared" si="3"/>
        <v>919</v>
      </c>
      <c r="F263" s="50">
        <v>842.9</v>
      </c>
      <c r="G263" s="50">
        <v>76.099999999999994</v>
      </c>
    </row>
    <row r="264" spans="1:7" s="51" customFormat="1" ht="25.5" x14ac:dyDescent="0.2">
      <c r="A264" s="53" t="s">
        <v>164</v>
      </c>
      <c r="B264" s="49">
        <f t="shared" si="2"/>
        <v>2871.1</v>
      </c>
      <c r="C264" s="54">
        <f>1252.8-45.3</f>
        <v>1207.5</v>
      </c>
      <c r="D264" s="50">
        <v>1663.6</v>
      </c>
      <c r="E264" s="50">
        <f t="shared" si="3"/>
        <v>2434.9</v>
      </c>
      <c r="F264" s="50">
        <f>949.3-228.9+29+89+0.7</f>
        <v>839.1</v>
      </c>
      <c r="G264" s="50">
        <v>1595.8</v>
      </c>
    </row>
    <row r="265" spans="1:7" s="51" customFormat="1" ht="25.5" x14ac:dyDescent="0.2">
      <c r="A265" s="53" t="s">
        <v>165</v>
      </c>
      <c r="B265" s="49">
        <f t="shared" si="2"/>
        <v>1895.6999999999998</v>
      </c>
      <c r="C265" s="54">
        <v>1257.0999999999999</v>
      </c>
      <c r="D265" s="50">
        <v>638.6</v>
      </c>
      <c r="E265" s="50">
        <f t="shared" si="3"/>
        <v>1599.3000000000002</v>
      </c>
      <c r="F265" s="50">
        <v>975.6</v>
      </c>
      <c r="G265" s="50">
        <v>623.70000000000005</v>
      </c>
    </row>
    <row r="266" spans="1:7" s="51" customFormat="1" hidden="1" x14ac:dyDescent="0.2">
      <c r="A266" s="53" t="s">
        <v>166</v>
      </c>
      <c r="B266" s="49">
        <f t="shared" si="2"/>
        <v>0</v>
      </c>
      <c r="C266" s="54"/>
      <c r="D266" s="50"/>
      <c r="E266" s="50">
        <f t="shared" si="3"/>
        <v>0</v>
      </c>
      <c r="F266" s="50"/>
      <c r="G266" s="50"/>
    </row>
    <row r="267" spans="1:7" s="51" customFormat="1" ht="25.5" hidden="1" x14ac:dyDescent="0.2">
      <c r="A267" s="53" t="s">
        <v>167</v>
      </c>
      <c r="B267" s="49">
        <f t="shared" si="2"/>
        <v>0</v>
      </c>
      <c r="C267" s="54"/>
      <c r="D267" s="50"/>
      <c r="E267" s="50">
        <f t="shared" si="3"/>
        <v>0</v>
      </c>
      <c r="F267" s="50"/>
      <c r="G267" s="50"/>
    </row>
    <row r="268" spans="1:7" s="51" customFormat="1" ht="13.5" thickBot="1" x14ac:dyDescent="0.25">
      <c r="A268" s="55" t="s">
        <v>168</v>
      </c>
      <c r="B268" s="56">
        <f t="shared" si="2"/>
        <v>5523.3</v>
      </c>
      <c r="C268" s="57">
        <f>2478.4-655.7+500.6-20.3</f>
        <v>2303</v>
      </c>
      <c r="D268" s="58">
        <f>1531.6+251.2+20.1+59.9+617.6+216+262.6+261.3</f>
        <v>3220.3</v>
      </c>
      <c r="E268" s="58">
        <f t="shared" si="3"/>
        <v>3906.7</v>
      </c>
      <c r="F268" s="58">
        <f>556-240.3+172.9+12.1+293.9</f>
        <v>794.6</v>
      </c>
      <c r="G268" s="58">
        <f>947.3+431.7+125.6+52.8+578.8+213.3+448.9+313.7</f>
        <v>3112.1</v>
      </c>
    </row>
    <row r="269" spans="1:7" s="51" customFormat="1" ht="13.5" thickBot="1" x14ac:dyDescent="0.25">
      <c r="A269" s="59" t="s">
        <v>169</v>
      </c>
      <c r="B269" s="60">
        <f>B238+B239+B240+B241+B242+B243+B248+B249+B250+B251+B252+B254+B255+B256+B257+B258-0.2</f>
        <v>614105.20000000007</v>
      </c>
      <c r="C269" s="61">
        <f>C238+C239+C240+C241+C242+C243+C249+C250+C251+C252+C253+C254+C255+C256+C257+C258+C248</f>
        <v>497834.2</v>
      </c>
      <c r="D269" s="61">
        <f>D238+D239+D240+D241+D242+D243+D249+D250+D251+D252+D253+D254+D255+D256+D257+D258+D248</f>
        <v>222143.00000000003</v>
      </c>
      <c r="E269" s="62">
        <f>E238+E239+E240+E241+E242+E243+E248+E249+E250+E251+E252+E254+E255+E256+E257+E258-0.2</f>
        <v>415451.3</v>
      </c>
      <c r="F269" s="61">
        <f>F238+F239+F240+F241+F242+F243+F249+F250+F251+F252+F253+F254+F255+F256+F257+F258+F248-0.2</f>
        <v>328379.2</v>
      </c>
      <c r="G269" s="63">
        <f>G238+G239+G240+G241+G242+G243+G249+G250+G251+G252+G253+G254+G255+G256+G257+G258+G248</f>
        <v>168344.19999999995</v>
      </c>
    </row>
    <row r="270" spans="1:7" x14ac:dyDescent="0.2">
      <c r="A270" s="64"/>
      <c r="B270" s="65"/>
      <c r="C270" s="65"/>
      <c r="D270" s="65"/>
    </row>
    <row r="271" spans="1:7" x14ac:dyDescent="0.2">
      <c r="A271" s="66"/>
      <c r="B271" s="67">
        <f>B124-B269</f>
        <v>5513.4000000000233</v>
      </c>
      <c r="C271" s="67">
        <f>C124-C269</f>
        <v>8471.8000000000466</v>
      </c>
      <c r="D271" s="67">
        <f t="shared" ref="D271:G271" si="4">D124-D269</f>
        <v>4079</v>
      </c>
      <c r="E271" s="67">
        <f t="shared" si="4"/>
        <v>54289.299999999988</v>
      </c>
      <c r="F271" s="67">
        <f t="shared" si="4"/>
        <v>53957.400000000023</v>
      </c>
      <c r="G271" s="67">
        <f t="shared" si="4"/>
        <v>15583.700000000099</v>
      </c>
    </row>
    <row r="272" spans="1:7" x14ac:dyDescent="0.2">
      <c r="A272" s="66"/>
      <c r="B272" s="67"/>
      <c r="C272" s="67"/>
      <c r="D272" s="67"/>
    </row>
    <row r="273" spans="1:4" x14ac:dyDescent="0.2">
      <c r="A273" s="66"/>
      <c r="B273" s="67"/>
      <c r="C273" s="67"/>
      <c r="D273" s="67"/>
    </row>
    <row r="274" spans="1:4" x14ac:dyDescent="0.2">
      <c r="A274" s="66"/>
      <c r="B274" s="67"/>
      <c r="C274" s="67"/>
      <c r="D274" s="67"/>
    </row>
    <row r="275" spans="1:4" x14ac:dyDescent="0.2">
      <c r="A275" s="66"/>
      <c r="B275" s="67"/>
      <c r="C275" s="67"/>
      <c r="D275" s="67"/>
    </row>
    <row r="276" spans="1:4" hidden="1" x14ac:dyDescent="0.2">
      <c r="A276" s="66"/>
      <c r="B276" s="67"/>
      <c r="C276" s="67"/>
      <c r="D276" s="67"/>
    </row>
    <row r="277" spans="1:4" hidden="1" x14ac:dyDescent="0.2">
      <c r="A277" s="66"/>
      <c r="B277" s="67"/>
      <c r="C277" s="67"/>
      <c r="D277" s="67"/>
    </row>
    <row r="278" spans="1:4" hidden="1" x14ac:dyDescent="0.2">
      <c r="A278" s="66"/>
      <c r="B278" s="67"/>
      <c r="C278" s="67"/>
      <c r="D278" s="67"/>
    </row>
    <row r="279" spans="1:4" hidden="1" x14ac:dyDescent="0.2">
      <c r="A279" s="66"/>
      <c r="B279" s="67"/>
      <c r="C279" s="67"/>
      <c r="D279" s="67"/>
    </row>
    <row r="280" spans="1:4" hidden="1" x14ac:dyDescent="0.2">
      <c r="A280" s="66"/>
      <c r="B280" s="67"/>
      <c r="C280" s="67"/>
      <c r="D280" s="67"/>
    </row>
    <row r="281" spans="1:4" hidden="1" x14ac:dyDescent="0.2"/>
    <row r="282" spans="1:4" hidden="1" x14ac:dyDescent="0.2"/>
    <row r="283" spans="1:4" hidden="1" x14ac:dyDescent="0.2"/>
    <row r="284" spans="1:4" hidden="1" x14ac:dyDescent="0.2"/>
    <row r="285" spans="1:4" hidden="1" x14ac:dyDescent="0.2"/>
    <row r="286" spans="1:4" hidden="1" x14ac:dyDescent="0.2"/>
    <row r="287" spans="1:4" hidden="1" x14ac:dyDescent="0.2"/>
    <row r="288" spans="1:4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hidden="1" x14ac:dyDescent="0.2"/>
    <row r="298" hidden="1" x14ac:dyDescent="0.2"/>
    <row r="299" hidden="1" x14ac:dyDescent="0.2"/>
    <row r="300" hidden="1" x14ac:dyDescent="0.2"/>
    <row r="301" hidden="1" x14ac:dyDescent="0.2"/>
    <row r="302" hidden="1" x14ac:dyDescent="0.2"/>
    <row r="303" hidden="1" x14ac:dyDescent="0.2"/>
    <row r="304" hidden="1" x14ac:dyDescent="0.2"/>
    <row r="305" hidden="1" x14ac:dyDescent="0.2"/>
    <row r="306" hidden="1" x14ac:dyDescent="0.2"/>
    <row r="307" hidden="1" x14ac:dyDescent="0.2"/>
    <row r="308" hidden="1" x14ac:dyDescent="0.2"/>
    <row r="309" hidden="1" x14ac:dyDescent="0.2"/>
    <row r="310" hidden="1" x14ac:dyDescent="0.2"/>
    <row r="311" hidden="1" x14ac:dyDescent="0.2"/>
    <row r="312" hidden="1" x14ac:dyDescent="0.2"/>
    <row r="313" hidden="1" x14ac:dyDescent="0.2"/>
    <row r="314" hidden="1" x14ac:dyDescent="0.2"/>
    <row r="315" hidden="1" x14ac:dyDescent="0.2"/>
    <row r="316" hidden="1" x14ac:dyDescent="0.2"/>
    <row r="317" hidden="1" x14ac:dyDescent="0.2"/>
    <row r="318" hidden="1" x14ac:dyDescent="0.2"/>
    <row r="319" hidden="1" x14ac:dyDescent="0.2"/>
    <row r="320" hidden="1" x14ac:dyDescent="0.2"/>
    <row r="321" hidden="1" x14ac:dyDescent="0.2"/>
    <row r="322" hidden="1" x14ac:dyDescent="0.2"/>
    <row r="323" hidden="1" x14ac:dyDescent="0.2"/>
    <row r="324" hidden="1" x14ac:dyDescent="0.2"/>
    <row r="325" hidden="1" x14ac:dyDescent="0.2"/>
    <row r="326" hidden="1" x14ac:dyDescent="0.2"/>
    <row r="327" hidden="1" x14ac:dyDescent="0.2"/>
    <row r="328" hidden="1" x14ac:dyDescent="0.2"/>
    <row r="329" hidden="1" x14ac:dyDescent="0.2"/>
    <row r="330" hidden="1" x14ac:dyDescent="0.2"/>
    <row r="331" hidden="1" x14ac:dyDescent="0.2"/>
    <row r="332" hidden="1" x14ac:dyDescent="0.2"/>
    <row r="333" hidden="1" x14ac:dyDescent="0.2"/>
    <row r="334" hidden="1" x14ac:dyDescent="0.2"/>
    <row r="335" hidden="1" x14ac:dyDescent="0.2"/>
    <row r="336" hidden="1" x14ac:dyDescent="0.2"/>
    <row r="337" hidden="1" x14ac:dyDescent="0.2"/>
    <row r="338" hidden="1" x14ac:dyDescent="0.2"/>
    <row r="339" hidden="1" x14ac:dyDescent="0.2"/>
    <row r="340" hidden="1" x14ac:dyDescent="0.2"/>
    <row r="341" hidden="1" x14ac:dyDescent="0.2"/>
    <row r="342" hidden="1" x14ac:dyDescent="0.2"/>
    <row r="343" hidden="1" x14ac:dyDescent="0.2"/>
    <row r="344" hidden="1" x14ac:dyDescent="0.2"/>
    <row r="345" hidden="1" x14ac:dyDescent="0.2"/>
    <row r="346" hidden="1" x14ac:dyDescent="0.2"/>
    <row r="347" hidden="1" x14ac:dyDescent="0.2"/>
    <row r="348" hidden="1" x14ac:dyDescent="0.2"/>
    <row r="351" hidden="1" x14ac:dyDescent="0.2"/>
    <row r="352" hidden="1" x14ac:dyDescent="0.2"/>
    <row r="353" hidden="1" x14ac:dyDescent="0.2"/>
    <row r="354" hidden="1" x14ac:dyDescent="0.2"/>
    <row r="355" hidden="1" x14ac:dyDescent="0.2"/>
    <row r="356" hidden="1" x14ac:dyDescent="0.2"/>
    <row r="357" hidden="1" x14ac:dyDescent="0.2"/>
    <row r="358" hidden="1" x14ac:dyDescent="0.2"/>
    <row r="359" hidden="1" x14ac:dyDescent="0.2"/>
    <row r="360" hidden="1" x14ac:dyDescent="0.2"/>
    <row r="361" hidden="1" x14ac:dyDescent="0.2"/>
    <row r="362" hidden="1" x14ac:dyDescent="0.2"/>
    <row r="363" hidden="1" x14ac:dyDescent="0.2"/>
    <row r="364" hidden="1" x14ac:dyDescent="0.2"/>
    <row r="365" hidden="1" x14ac:dyDescent="0.2"/>
    <row r="366" hidden="1" x14ac:dyDescent="0.2"/>
    <row r="367" hidden="1" x14ac:dyDescent="0.2"/>
    <row r="368" hidden="1" x14ac:dyDescent="0.2"/>
    <row r="369" hidden="1" x14ac:dyDescent="0.2"/>
    <row r="370" hidden="1" x14ac:dyDescent="0.2"/>
    <row r="371" hidden="1" x14ac:dyDescent="0.2"/>
    <row r="372" hidden="1" x14ac:dyDescent="0.2"/>
    <row r="373" hidden="1" x14ac:dyDescent="0.2"/>
    <row r="374" hidden="1" x14ac:dyDescent="0.2"/>
    <row r="375" hidden="1" x14ac:dyDescent="0.2"/>
    <row r="376" hidden="1" x14ac:dyDescent="0.2"/>
    <row r="377" hidden="1" x14ac:dyDescent="0.2"/>
    <row r="378" hidden="1" x14ac:dyDescent="0.2"/>
    <row r="379" hidden="1" x14ac:dyDescent="0.2"/>
    <row r="380" hidden="1" x14ac:dyDescent="0.2"/>
    <row r="381" hidden="1" x14ac:dyDescent="0.2"/>
    <row r="382" hidden="1" x14ac:dyDescent="0.2"/>
    <row r="383" hidden="1" x14ac:dyDescent="0.2"/>
    <row r="384" hidden="1" x14ac:dyDescent="0.2"/>
    <row r="385" hidden="1" x14ac:dyDescent="0.2"/>
    <row r="386" hidden="1" x14ac:dyDescent="0.2"/>
    <row r="387" hidden="1" x14ac:dyDescent="0.2"/>
    <row r="388" hidden="1" x14ac:dyDescent="0.2"/>
    <row r="389" hidden="1" x14ac:dyDescent="0.2"/>
    <row r="390" hidden="1" x14ac:dyDescent="0.2"/>
    <row r="391" hidden="1" x14ac:dyDescent="0.2"/>
    <row r="392" hidden="1" x14ac:dyDescent="0.2"/>
    <row r="393" hidden="1" x14ac:dyDescent="0.2"/>
    <row r="394" hidden="1" x14ac:dyDescent="0.2"/>
    <row r="395" hidden="1" x14ac:dyDescent="0.2"/>
  </sheetData>
  <autoFilter ref="A3:H137">
    <filterColumn colId="7">
      <customFilters>
        <customFilter operator="notEqual" val="0"/>
      </customFilters>
    </filterColumn>
  </autoFilter>
  <mergeCells count="16">
    <mergeCell ref="A1:E1"/>
    <mergeCell ref="G3:G7"/>
    <mergeCell ref="A211:D211"/>
    <mergeCell ref="A233:A237"/>
    <mergeCell ref="B233:B237"/>
    <mergeCell ref="C233:C237"/>
    <mergeCell ref="D233:D237"/>
    <mergeCell ref="E233:E237"/>
    <mergeCell ref="F233:F237"/>
    <mergeCell ref="G233:G237"/>
    <mergeCell ref="A3:A7"/>
    <mergeCell ref="B3:B7"/>
    <mergeCell ref="C3:C7"/>
    <mergeCell ref="D3:D7"/>
    <mergeCell ref="E3:E7"/>
    <mergeCell ref="F3:F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plan4</dc:creator>
  <cp:lastModifiedBy>plan4</cp:lastModifiedBy>
  <dcterms:created xsi:type="dcterms:W3CDTF">2014-01-13T08:00:53Z</dcterms:created>
  <dcterms:modified xsi:type="dcterms:W3CDTF">2014-01-13T08:05:30Z</dcterms:modified>
</cp:coreProperties>
</file>