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10" windowWidth="28455" windowHeight="11445"/>
  </bookViews>
  <sheets>
    <sheet name="Документ" sheetId="2" r:id="rId1"/>
  </sheets>
  <definedNames>
    <definedName name="_xlnm.Print_Titles" localSheetId="0">Документ!#REF!</definedName>
  </definedNames>
  <calcPr calcId="125725"/>
</workbook>
</file>

<file path=xl/calcChain.xml><?xml version="1.0" encoding="utf-8"?>
<calcChain xmlns="http://schemas.openxmlformats.org/spreadsheetml/2006/main">
  <c r="H44" i="2"/>
  <c r="G44" s="1"/>
  <c r="G49"/>
  <c r="O12" l="1"/>
  <c r="H30"/>
  <c r="G36" l="1"/>
  <c r="H23"/>
  <c r="G35"/>
  <c r="H24" l="1"/>
  <c r="H39"/>
  <c r="G40"/>
  <c r="G48" l="1"/>
  <c r="H28" l="1"/>
  <c r="H27"/>
  <c r="H7" l="1"/>
  <c r="J27"/>
  <c r="J11" s="1"/>
  <c r="I27"/>
  <c r="I11" s="1"/>
  <c r="H18"/>
  <c r="J8"/>
  <c r="J7" s="1"/>
  <c r="I8"/>
  <c r="I7" s="1"/>
  <c r="H8"/>
  <c r="G51"/>
  <c r="G47"/>
  <c r="G46"/>
  <c r="G45"/>
  <c r="G43"/>
  <c r="G42"/>
  <c r="G41"/>
  <c r="L41" s="1"/>
  <c r="G39"/>
  <c r="G38"/>
  <c r="G37"/>
  <c r="G34"/>
  <c r="G33"/>
  <c r="G32"/>
  <c r="G31"/>
  <c r="G30"/>
  <c r="G29"/>
  <c r="G28"/>
  <c r="G26"/>
  <c r="G25"/>
  <c r="G24"/>
  <c r="G23"/>
  <c r="G22"/>
  <c r="G21"/>
  <c r="G20"/>
  <c r="G19"/>
  <c r="G17"/>
  <c r="G16"/>
  <c r="G15"/>
  <c r="G14"/>
  <c r="G13"/>
  <c r="G12"/>
  <c r="G10"/>
  <c r="G9"/>
  <c r="G52"/>
  <c r="H11" l="1"/>
  <c r="O11" s="1"/>
  <c r="Q12" s="1"/>
  <c r="G8"/>
  <c r="G7"/>
  <c r="G27"/>
  <c r="G18"/>
  <c r="M8" l="1"/>
  <c r="G11"/>
  <c r="L8" s="1"/>
</calcChain>
</file>

<file path=xl/sharedStrings.xml><?xml version="1.0" encoding="utf-8"?>
<sst xmlns="http://schemas.openxmlformats.org/spreadsheetml/2006/main" count="191" uniqueCount="90">
  <si>
    <t>Единица измерения: тыс.руб.</t>
  </si>
  <si>
    <t>Наименование</t>
  </si>
  <si>
    <t>2023 год</t>
  </si>
  <si>
    <t>500</t>
  </si>
  <si>
    <t>2024 год</t>
  </si>
  <si>
    <t>Раздел I. Дотации бюджетам поселений</t>
  </si>
  <si>
    <t>14</t>
  </si>
  <si>
    <t>01</t>
  </si>
  <si>
    <t>Раздел II. Иные межбюджетные трансферты бюджетам поселений</t>
  </si>
  <si>
    <t>914</t>
  </si>
  <si>
    <t>ВР</t>
  </si>
  <si>
    <t>Рз</t>
  </si>
  <si>
    <t>ПР</t>
  </si>
  <si>
    <t>ГРБС</t>
  </si>
  <si>
    <t>2025 год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</si>
  <si>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2023 год и на плановый период 2024 и 2025 годов
</t>
  </si>
  <si>
    <t>изменения</t>
  </si>
  <si>
    <t xml:space="preserve"> 2023 год                    с учетом изменений</t>
  </si>
  <si>
    <t>Муниципальная программа "Управление муниципальными финансами".</t>
  </si>
  <si>
    <t>Муниципальная программа "Муниципальное управление"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</si>
  <si>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</si>
  <si>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1400</t>
  </si>
  <si>
    <t>1403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</si>
  <si>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</si>
  <si>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0100</t>
  </si>
  <si>
    <t>0104</t>
  </si>
  <si>
    <t>Муниципальная программа "Развитие образования, молодежной политики и спорта в Хохольском муниципальном районе"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</si>
  <si>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</si>
  <si>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0700</t>
  </si>
  <si>
    <t>0701</t>
  </si>
  <si>
    <t>Мероприятия по созданию условий для развития физической культуры и массового спорта</t>
  </si>
  <si>
    <t>1100</t>
  </si>
  <si>
    <t>1102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</si>
  <si>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</si>
  <si>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Софинансирование капитальных вложений в объекты муниципальной собственности</t>
  </si>
  <si>
    <t>0500</t>
  </si>
  <si>
    <t>0505</t>
  </si>
  <si>
    <t>Расходы по реализации мероприятий по ремонту обьктов теплоэнергетического хозяйства</t>
  </si>
  <si>
    <t>0502</t>
  </si>
  <si>
    <t>Развитие систем теплоснабжения, водоснабжения и водоотведения Воронежской области</t>
  </si>
  <si>
    <t>Расходы на софинансирование капитальных вложений в объекты муниципальной собственности</t>
  </si>
  <si>
    <t>Расходы на организацию системы раздельного накопления твердых коммунальных отходов на территории Воронежской области</t>
  </si>
  <si>
    <t>Муниципальная программа "Повышение энергоэффективности и развитие энергетики Хохольского муниципального района"</t>
  </si>
  <si>
    <t>Расходы на модернизацию уличного освещения</t>
  </si>
  <si>
    <t xml:space="preserve">Расходы на уличное освещение </t>
  </si>
  <si>
    <t>0503</t>
  </si>
  <si>
    <t>Муниципальная программа "Управление муниципальными финансами"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</si>
  <si>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</si>
  <si>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1401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</si>
  <si>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</si>
  <si>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</si>
  <si>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</si>
  <si>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</si>
  <si>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Реализация мероприятий областной адресной программы капитального ремонта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</si>
  <si>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</si>
  <si>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</si>
  <si>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</si>
  <si>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0113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</si>
  <si>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</si>
  <si>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</si>
  <si>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0300</t>
  </si>
  <si>
    <t>0310</t>
  </si>
  <si>
    <t>Муниципальная программа «Создание условий для развития транспортной системы и дорожного хозяйства»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</si>
  <si>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</si>
  <si>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0400</t>
  </si>
  <si>
    <t>0409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</si>
  <si>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</si>
  <si>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</si>
  <si>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0408</t>
  </si>
  <si>
    <t>Муниципальная программа "Развитие культуры и туризма в Хохольском муниципальном районе"</t>
  </si>
  <si>
    <t>0800</t>
  </si>
  <si>
    <t>0801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</si>
  <si>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</si>
  <si>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Развитие сети учреждений культурно-досугового типа (в целях достижения значений дополнительного результата)</t>
  </si>
  <si>
    <t>0804</t>
  </si>
  <si>
    <t>Муниципальная программа "Противодействие терроризму в Хохольском муниципальном районе" на 2019-2024 годы.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</si>
  <si>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</t>
  </si>
  <si>
    <t>0314</t>
  </si>
  <si>
    <t>924</t>
  </si>
  <si>
    <t>927</t>
  </si>
  <si>
    <t>925</t>
  </si>
  <si>
    <t xml:space="preserve">Расходы муниципального района за счет МБТ на поощрение МО за наращивание налогового (экономического) потенциала 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</si>
  <si>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</si>
  <si>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Расходы на проведение социально значимых мероприятий</t>
  </si>
  <si>
    <t>Расходы на межевание границ земельных участков</t>
  </si>
  <si>
    <t>0412</t>
  </si>
  <si>
    <t>Расходы на улучшение качества окружающей среды и экологических условий</t>
  </si>
  <si>
    <t>Расходы на обеспечение деятельности учреждений</t>
  </si>
  <si>
    <t>804</t>
  </si>
  <si>
    <t xml:space="preserve">Приложение 7
к решению Совета народных депутатов Хохольского муниципального района "О внесении изменений в решение Совета народных депутатов  от 29.12.2022 года № 64 «О районном бюджете на 2023 год  и на плановый период 2024 и 2025 годов»
  № 53     от "9  " ноября 2023 г.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</si>
</sst>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\,\#\#0\.0"/>
  </numFmts>
  <fonts count="17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20"/>
      <name val="Calibri"/>
      <family val="2"/>
      <scheme val="minor"/>
    </font>
    <font>
      <sz val="12"/>
      <color rgb="FF000000"/>
      <name val="Arial Cy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/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BFBFBF"/>
      </left>
      <right style="thin">
        <color rgb="FFD9D9D9"/>
      </right>
      <top/>
      <bottom/>
      <diagonal/>
    </border>
  </borders>
  <cellStyleXfs count="43">
    <xf numFmtId="0" fontId="0" fillId="0" borderId="0"/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0" fontId="4" fillId="2" borderId="3">
      <alignment horizontal="left" vertical="top" wrapText="1"/>
    </xf>
    <xf numFmtId="49" fontId="4" fillId="2" borderId="4">
      <alignment horizontal="center" vertical="top" wrapText="1" shrinkToFit="1"/>
    </xf>
    <xf numFmtId="164" fontId="4" fillId="2" borderId="4">
      <alignment horizontal="right" vertical="top" wrapText="1" shrinkToFit="1"/>
    </xf>
    <xf numFmtId="164" fontId="4" fillId="2" borderId="5">
      <alignment horizontal="right" vertical="top" shrinkToFit="1"/>
    </xf>
    <xf numFmtId="0" fontId="3" fillId="3" borderId="6">
      <alignment horizontal="left" vertical="top" wrapText="1"/>
    </xf>
    <xf numFmtId="49" fontId="3" fillId="3" borderId="7">
      <alignment horizontal="center" vertical="top" shrinkToFit="1"/>
    </xf>
    <xf numFmtId="164" fontId="3" fillId="3" borderId="7">
      <alignment horizontal="right" vertical="top" shrinkToFit="1"/>
    </xf>
    <xf numFmtId="164" fontId="3" fillId="3" borderId="8">
      <alignment horizontal="right" vertical="top" shrinkToFit="1"/>
    </xf>
    <xf numFmtId="0" fontId="5" fillId="0" borderId="9">
      <alignment horizontal="left" vertical="top" wrapText="1"/>
    </xf>
    <xf numFmtId="49" fontId="2" fillId="0" borderId="10">
      <alignment horizontal="center" vertical="top" shrinkToFit="1"/>
    </xf>
    <xf numFmtId="164" fontId="2" fillId="0" borderId="10">
      <alignment horizontal="right" vertical="top" shrinkToFit="1"/>
    </xf>
    <xf numFmtId="164" fontId="6" fillId="0" borderId="11">
      <alignment horizontal="right" vertical="top" shrinkToFit="1"/>
    </xf>
    <xf numFmtId="164" fontId="4" fillId="4" borderId="12">
      <alignment horizontal="right" shrinkToFit="1"/>
    </xf>
    <xf numFmtId="164" fontId="4" fillId="4" borderId="1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4" borderId="12">
      <alignment horizontal="right" shrinkToFit="1"/>
    </xf>
    <xf numFmtId="4" fontId="4" fillId="4" borderId="13">
      <alignment horizontal="right" shrinkToFit="1"/>
    </xf>
    <xf numFmtId="4" fontId="4" fillId="2" borderId="4">
      <alignment horizontal="right" vertical="top" wrapText="1" shrinkToFit="1"/>
    </xf>
    <xf numFmtId="4" fontId="4" fillId="2" borderId="5">
      <alignment horizontal="right" vertical="top" shrinkToFit="1"/>
    </xf>
    <xf numFmtId="4" fontId="3" fillId="3" borderId="7">
      <alignment horizontal="right" vertical="top" shrinkToFit="1"/>
    </xf>
    <xf numFmtId="4" fontId="3" fillId="3" borderId="8">
      <alignment horizontal="right" vertical="top" shrinkToFit="1"/>
    </xf>
    <xf numFmtId="4" fontId="2" fillId="0" borderId="10">
      <alignment horizontal="right" vertical="top" shrinkToFit="1"/>
    </xf>
    <xf numFmtId="4" fontId="6" fillId="0" borderId="11">
      <alignment horizontal="right" vertical="top" shrinkToFit="1"/>
    </xf>
    <xf numFmtId="0" fontId="5" fillId="0" borderId="9">
      <alignment horizontal="left" vertical="top" wrapText="1"/>
    </xf>
    <xf numFmtId="49" fontId="8" fillId="0" borderId="10">
      <alignment horizontal="center" vertical="top" shrinkToFit="1"/>
    </xf>
    <xf numFmtId="49" fontId="2" fillId="0" borderId="10">
      <alignment horizontal="center" vertical="top" shrinkToFit="1"/>
    </xf>
    <xf numFmtId="164" fontId="2" fillId="0" borderId="10">
      <alignment horizontal="right" vertical="top" shrinkToFit="1"/>
    </xf>
    <xf numFmtId="0" fontId="5" fillId="0" borderId="9">
      <alignment horizontal="left" vertical="top" wrapText="1"/>
    </xf>
    <xf numFmtId="49" fontId="10" fillId="0" borderId="10">
      <alignment horizontal="center" vertical="top" shrinkToFit="1"/>
    </xf>
    <xf numFmtId="164" fontId="10" fillId="0" borderId="10">
      <alignment horizontal="right" vertical="top" shrinkToFit="1"/>
    </xf>
    <xf numFmtId="0" fontId="5" fillId="0" borderId="9">
      <alignment horizontal="left" vertical="top" wrapText="1"/>
    </xf>
    <xf numFmtId="0" fontId="1" fillId="0" borderId="1"/>
    <xf numFmtId="0" fontId="1" fillId="0" borderId="1"/>
    <xf numFmtId="165" fontId="4" fillId="2" borderId="4">
      <alignment horizontal="right" vertical="top" shrinkToFit="1"/>
    </xf>
    <xf numFmtId="165" fontId="4" fillId="2" borderId="5">
      <alignment horizontal="right" vertical="top" shrinkToFit="1"/>
    </xf>
    <xf numFmtId="165" fontId="2" fillId="0" borderId="11">
      <alignment horizontal="right" vertical="top" shrinkToFi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0" fillId="0" borderId="1" xfId="0" applyBorder="1"/>
    <xf numFmtId="164" fontId="12" fillId="5" borderId="15" xfId="33" applyNumberFormat="1" applyFont="1" applyFill="1" applyBorder="1" applyAlignment="1" applyProtection="1">
      <alignment horizontal="center" vertical="center" shrinkToFit="1"/>
    </xf>
    <xf numFmtId="164" fontId="0" fillId="0" borderId="0" xfId="0" applyNumberFormat="1" applyProtection="1">
      <protection locked="0"/>
    </xf>
    <xf numFmtId="164" fontId="13" fillId="0" borderId="0" xfId="0" applyNumberFormat="1" applyFont="1" applyProtection="1">
      <protection locked="0"/>
    </xf>
    <xf numFmtId="164" fontId="14" fillId="0" borderId="0" xfId="0" applyNumberFormat="1" applyFont="1" applyProtection="1">
      <protection locked="0"/>
    </xf>
    <xf numFmtId="164" fontId="16" fillId="0" borderId="0" xfId="0" applyNumberFormat="1" applyFont="1" applyProtection="1">
      <protection locked="0"/>
    </xf>
    <xf numFmtId="0" fontId="0" fillId="0" borderId="1" xfId="0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2" fillId="0" borderId="14" xfId="1" applyNumberFormat="1" applyBorder="1" applyProtection="1">
      <alignment horizontal="right" vertical="top" wrapText="1"/>
    </xf>
    <xf numFmtId="0" fontId="11" fillId="5" borderId="16" xfId="0" applyFont="1" applyFill="1" applyBorder="1" applyAlignment="1">
      <alignment horizontal="center"/>
    </xf>
    <xf numFmtId="0" fontId="11" fillId="5" borderId="16" xfId="0" applyFont="1" applyFill="1" applyBorder="1"/>
    <xf numFmtId="0" fontId="11" fillId="5" borderId="16" xfId="0" applyFont="1" applyFill="1" applyBorder="1" applyAlignment="1">
      <alignment horizontal="center" wrapText="1"/>
    </xf>
    <xf numFmtId="0" fontId="11" fillId="5" borderId="15" xfId="0" applyFont="1" applyFill="1" applyBorder="1" applyAlignment="1">
      <alignment wrapText="1"/>
    </xf>
    <xf numFmtId="49" fontId="11" fillId="5" borderId="15" xfId="38" applyNumberFormat="1" applyFont="1" applyFill="1" applyBorder="1" applyAlignment="1">
      <alignment horizontal="center" wrapText="1"/>
    </xf>
    <xf numFmtId="49" fontId="11" fillId="5" borderId="15" xfId="0" applyNumberFormat="1" applyFont="1" applyFill="1" applyBorder="1" applyAlignment="1">
      <alignment horizontal="center" wrapText="1"/>
    </xf>
    <xf numFmtId="0" fontId="11" fillId="5" borderId="15" xfId="0" applyFont="1" applyFill="1" applyBorder="1" applyAlignment="1">
      <alignment horizontal="center" wrapText="1"/>
    </xf>
    <xf numFmtId="164" fontId="11" fillId="5" borderId="15" xfId="0" applyNumberFormat="1" applyFont="1" applyFill="1" applyBorder="1" applyAlignment="1">
      <alignment horizontal="center" vertical="center" wrapText="1"/>
    </xf>
    <xf numFmtId="49" fontId="12" fillId="5" borderId="15" xfId="38" applyNumberFormat="1" applyFont="1" applyFill="1" applyBorder="1" applyAlignment="1">
      <alignment horizontal="center" wrapText="1"/>
    </xf>
    <xf numFmtId="49" fontId="12" fillId="5" borderId="15" xfId="0" applyNumberFormat="1" applyFont="1" applyFill="1" applyBorder="1" applyAlignment="1">
      <alignment horizontal="center" wrapText="1"/>
    </xf>
    <xf numFmtId="0" fontId="12" fillId="5" borderId="15" xfId="0" applyFont="1" applyFill="1" applyBorder="1" applyAlignment="1">
      <alignment horizontal="center" wrapText="1"/>
    </xf>
    <xf numFmtId="164" fontId="12" fillId="5" borderId="15" xfId="0" applyNumberFormat="1" applyFont="1" applyFill="1" applyBorder="1" applyAlignment="1">
      <alignment horizontal="center" vertical="center" wrapText="1"/>
    </xf>
    <xf numFmtId="0" fontId="12" fillId="5" borderId="15" xfId="30" applyNumberFormat="1" applyFont="1" applyFill="1" applyBorder="1" applyProtection="1">
      <alignment horizontal="left" vertical="top" wrapText="1"/>
    </xf>
    <xf numFmtId="49" fontId="12" fillId="5" borderId="15" xfId="32" applyNumberFormat="1" applyFont="1" applyFill="1" applyBorder="1" applyProtection="1">
      <alignment horizontal="center" vertical="top" shrinkToFit="1"/>
    </xf>
    <xf numFmtId="164" fontId="12" fillId="5" borderId="15" xfId="42" applyNumberFormat="1" applyFont="1" applyFill="1" applyBorder="1" applyAlignment="1" applyProtection="1">
      <alignment horizontal="center" vertical="center" shrinkToFit="1"/>
    </xf>
    <xf numFmtId="0" fontId="11" fillId="5" borderId="15" xfId="3" applyNumberFormat="1" applyFont="1" applyFill="1" applyBorder="1" applyProtection="1">
      <alignment horizontal="left" vertical="top" wrapText="1"/>
    </xf>
    <xf numFmtId="49" fontId="11" fillId="5" borderId="15" xfId="4" applyNumberFormat="1" applyFont="1" applyFill="1" applyBorder="1" applyAlignment="1" applyProtection="1">
      <alignment horizontal="center" vertical="top" shrinkToFit="1"/>
    </xf>
    <xf numFmtId="164" fontId="11" fillId="5" borderId="15" xfId="40" applyNumberFormat="1" applyFont="1" applyFill="1" applyBorder="1" applyAlignment="1" applyProtection="1">
      <alignment horizontal="center" vertical="center" shrinkToFit="1"/>
    </xf>
    <xf numFmtId="164" fontId="11" fillId="5" borderId="15" xfId="41" applyNumberFormat="1" applyFont="1" applyFill="1" applyBorder="1" applyAlignment="1" applyProtection="1">
      <alignment horizontal="center" vertical="center" shrinkToFit="1"/>
    </xf>
    <xf numFmtId="0" fontId="12" fillId="5" borderId="15" xfId="3" applyNumberFormat="1" applyFont="1" applyFill="1" applyBorder="1" applyProtection="1">
      <alignment horizontal="left" vertical="top" wrapText="1"/>
    </xf>
    <xf numFmtId="49" fontId="12" fillId="5" borderId="15" xfId="4" applyNumberFormat="1" applyFont="1" applyFill="1" applyBorder="1" applyAlignment="1" applyProtection="1">
      <alignment horizontal="center" vertical="top" shrinkToFit="1"/>
    </xf>
    <xf numFmtId="164" fontId="12" fillId="5" borderId="15" xfId="40" applyNumberFormat="1" applyFont="1" applyFill="1" applyBorder="1" applyAlignment="1" applyProtection="1">
      <alignment horizontal="center" vertical="center" shrinkToFit="1"/>
    </xf>
    <xf numFmtId="0" fontId="15" fillId="5" borderId="17" xfId="34" applyNumberFormat="1" applyFont="1" applyFill="1" applyBorder="1" applyProtection="1">
      <alignment horizontal="left" vertical="top" wrapText="1"/>
    </xf>
    <xf numFmtId="0" fontId="15" fillId="5" borderId="15" xfId="34" applyNumberFormat="1" applyFont="1" applyFill="1" applyBorder="1" applyProtection="1">
      <alignment horizontal="left" vertical="top" wrapText="1"/>
    </xf>
  </cellXfs>
  <cellStyles count="43">
    <cellStyle name="br" xfId="19"/>
    <cellStyle name="col" xfId="18"/>
    <cellStyle name="ex58" xfId="22"/>
    <cellStyle name="ex59" xfId="23"/>
    <cellStyle name="ex60" xfId="3"/>
    <cellStyle name="ex61" xfId="4"/>
    <cellStyle name="ex62" xfId="24"/>
    <cellStyle name="ex63" xfId="25"/>
    <cellStyle name="ex64" xfId="7"/>
    <cellStyle name="ex65" xfId="8"/>
    <cellStyle name="ex66" xfId="26"/>
    <cellStyle name="ex67" xfId="27"/>
    <cellStyle name="ex68" xfId="11"/>
    <cellStyle name="ex69" xfId="12"/>
    <cellStyle name="ex70" xfId="28"/>
    <cellStyle name="ex71" xfId="29"/>
    <cellStyle name="ex73" xfId="31"/>
    <cellStyle name="ex76" xfId="30"/>
    <cellStyle name="ex77" xfId="32"/>
    <cellStyle name="ex84" xfId="34"/>
    <cellStyle name="ex85" xfId="35"/>
    <cellStyle name="ex88" xfId="37"/>
    <cellStyle name="st57" xfId="1"/>
    <cellStyle name="st72" xfId="15"/>
    <cellStyle name="st73" xfId="16"/>
    <cellStyle name="st74" xfId="5"/>
    <cellStyle name="st75" xfId="6"/>
    <cellStyle name="st76" xfId="9"/>
    <cellStyle name="st77" xfId="10"/>
    <cellStyle name="st78" xfId="13"/>
    <cellStyle name="st79" xfId="14"/>
    <cellStyle name="st82" xfId="40"/>
    <cellStyle name="st83" xfId="41"/>
    <cellStyle name="st88" xfId="33"/>
    <cellStyle name="st89" xfId="42"/>
    <cellStyle name="st96" xfId="36"/>
    <cellStyle name="style0" xfId="20"/>
    <cellStyle name="td" xfId="21"/>
    <cellStyle name="tr" xfId="17"/>
    <cellStyle name="xl_bot_header" xfId="2"/>
    <cellStyle name="Обычный" xfId="0" builtinId="0"/>
    <cellStyle name="Обычный 2" xfId="38"/>
    <cellStyle name="Обычный 3" xfId="39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2"/>
  <sheetViews>
    <sheetView showGridLines="0" tabSelected="1" zoomScale="57" zoomScaleNormal="57" workbookViewId="0">
      <pane ySplit="7" topLeftCell="A8" activePane="bottomLeft" state="frozen"/>
      <selection pane="bottomLeft" activeCell="N1" sqref="N1:T1048576"/>
    </sheetView>
  </sheetViews>
  <sheetFormatPr defaultRowHeight="15"/>
  <cols>
    <col min="1" max="1" width="55.140625" style="1" customWidth="1"/>
    <col min="2" max="2" width="6.7109375" style="1" customWidth="1"/>
    <col min="3" max="4" width="7.5703125" style="1" customWidth="1"/>
    <col min="5" max="7" width="17.7109375" style="1" customWidth="1"/>
    <col min="8" max="8" width="21.7109375" style="1" customWidth="1"/>
    <col min="9" max="10" width="17.140625" style="1" customWidth="1"/>
    <col min="11" max="11" width="17.140625" style="1" hidden="1" customWidth="1"/>
    <col min="12" max="12" width="22.7109375" style="1" hidden="1" customWidth="1"/>
    <col min="13" max="13" width="22.85546875" style="1" hidden="1" customWidth="1"/>
    <col min="14" max="14" width="0" style="1" hidden="1" customWidth="1"/>
    <col min="15" max="15" width="35.7109375" style="1" hidden="1" customWidth="1"/>
    <col min="16" max="16" width="0" style="1" hidden="1" customWidth="1"/>
    <col min="17" max="17" width="20.85546875" style="1" hidden="1" customWidth="1"/>
    <col min="18" max="20" width="0" style="1" hidden="1" customWidth="1"/>
    <col min="21" max="16384" width="9.140625" style="1"/>
  </cols>
  <sheetData>
    <row r="1" spans="1:17" ht="93.75" customHeight="1">
      <c r="A1" s="2"/>
      <c r="B1" s="2"/>
      <c r="C1" s="2"/>
      <c r="D1" s="2"/>
      <c r="E1" s="8" t="s">
        <v>89</v>
      </c>
      <c r="F1" s="8"/>
      <c r="G1" s="8"/>
      <c r="H1" s="8"/>
      <c r="I1" s="8"/>
    </row>
    <row r="2" spans="1:17">
      <c r="A2" s="2"/>
      <c r="B2" s="2"/>
      <c r="C2" s="2"/>
      <c r="D2" s="2"/>
      <c r="E2" s="2"/>
      <c r="F2" s="2"/>
      <c r="G2" s="2"/>
      <c r="H2" s="2"/>
      <c r="I2" s="2"/>
    </row>
    <row r="3" spans="1:17" ht="78" customHeight="1">
      <c r="A3" s="9" t="s">
        <v>15</v>
      </c>
      <c r="B3" s="9"/>
      <c r="C3" s="9"/>
      <c r="D3" s="9"/>
      <c r="E3" s="9"/>
      <c r="F3" s="9"/>
      <c r="G3" s="9"/>
      <c r="H3" s="9"/>
      <c r="I3" s="9"/>
    </row>
    <row r="5" spans="1:17" ht="15.2" customHeight="1" thickBot="1">
      <c r="A5" s="10" t="s">
        <v>0</v>
      </c>
      <c r="B5" s="10"/>
      <c r="C5" s="10"/>
      <c r="D5" s="10"/>
      <c r="E5" s="10"/>
      <c r="F5" s="10"/>
      <c r="G5" s="10"/>
      <c r="H5" s="10"/>
      <c r="I5" s="10"/>
    </row>
    <row r="6" spans="1:17" ht="60.75" customHeight="1">
      <c r="A6" s="11" t="s">
        <v>1</v>
      </c>
      <c r="B6" s="12" t="s">
        <v>10</v>
      </c>
      <c r="C6" s="12" t="s">
        <v>11</v>
      </c>
      <c r="D6" s="12" t="s">
        <v>12</v>
      </c>
      <c r="E6" s="12" t="s">
        <v>13</v>
      </c>
      <c r="F6" s="11" t="s">
        <v>2</v>
      </c>
      <c r="G6" s="11" t="s">
        <v>16</v>
      </c>
      <c r="H6" s="13" t="s">
        <v>17</v>
      </c>
      <c r="I6" s="11" t="s">
        <v>4</v>
      </c>
      <c r="J6" s="11" t="s">
        <v>14</v>
      </c>
    </row>
    <row r="7" spans="1:17" ht="18.75">
      <c r="A7" s="14" t="s">
        <v>5</v>
      </c>
      <c r="B7" s="15"/>
      <c r="C7" s="16"/>
      <c r="D7" s="16"/>
      <c r="E7" s="17"/>
      <c r="F7" s="18">
        <v>12515</v>
      </c>
      <c r="G7" s="3">
        <f t="shared" ref="G7:G51" si="0">SUM(H7-F7)</f>
        <v>0</v>
      </c>
      <c r="H7" s="18">
        <f>H8</f>
        <v>12515</v>
      </c>
      <c r="I7" s="18">
        <f t="shared" ref="I7:J7" si="1">I8</f>
        <v>12041</v>
      </c>
      <c r="J7" s="18">
        <f t="shared" si="1"/>
        <v>12832</v>
      </c>
    </row>
    <row r="8" spans="1:17" ht="57.75">
      <c r="A8" s="14" t="s">
        <v>18</v>
      </c>
      <c r="B8" s="19"/>
      <c r="C8" s="20" t="s">
        <v>6</v>
      </c>
      <c r="D8" s="20" t="s">
        <v>7</v>
      </c>
      <c r="E8" s="21">
        <v>927</v>
      </c>
      <c r="F8" s="22">
        <v>12515</v>
      </c>
      <c r="G8" s="22">
        <f t="shared" ref="G8:J8" si="2">G9+G10</f>
        <v>0</v>
      </c>
      <c r="H8" s="22">
        <f t="shared" si="2"/>
        <v>12515</v>
      </c>
      <c r="I8" s="22">
        <f t="shared" si="2"/>
        <v>12041</v>
      </c>
      <c r="J8" s="22">
        <f t="shared" si="2"/>
        <v>12832</v>
      </c>
      <c r="L8" s="6">
        <f>SUM(G7+G11)</f>
        <v>52347.453540000017</v>
      </c>
      <c r="M8" s="6">
        <f>SUM(H7+H11)</f>
        <v>207791.63465000002</v>
      </c>
    </row>
    <row r="9" spans="1:17" ht="168.75">
      <c r="A9" s="23" t="s">
        <v>47</v>
      </c>
      <c r="B9" s="24" t="s">
        <v>3</v>
      </c>
      <c r="C9" s="24" t="s">
        <v>21</v>
      </c>
      <c r="D9" s="24" t="s">
        <v>48</v>
      </c>
      <c r="E9" s="24" t="s">
        <v>79</v>
      </c>
      <c r="F9" s="3">
        <v>6720</v>
      </c>
      <c r="G9" s="3">
        <f t="shared" si="0"/>
        <v>0</v>
      </c>
      <c r="H9" s="3">
        <v>6720</v>
      </c>
      <c r="I9" s="3">
        <v>5676</v>
      </c>
      <c r="J9" s="25">
        <v>5842</v>
      </c>
    </row>
    <row r="10" spans="1:17" ht="131.25">
      <c r="A10" s="23" t="s">
        <v>49</v>
      </c>
      <c r="B10" s="24" t="s">
        <v>3</v>
      </c>
      <c r="C10" s="24" t="s">
        <v>21</v>
      </c>
      <c r="D10" s="24" t="s">
        <v>48</v>
      </c>
      <c r="E10" s="24" t="s">
        <v>79</v>
      </c>
      <c r="F10" s="3">
        <v>5795</v>
      </c>
      <c r="G10" s="3">
        <f t="shared" si="0"/>
        <v>0</v>
      </c>
      <c r="H10" s="3">
        <v>5795</v>
      </c>
      <c r="I10" s="3">
        <v>6365</v>
      </c>
      <c r="J10" s="25">
        <v>6990</v>
      </c>
    </row>
    <row r="11" spans="1:17" ht="37.5">
      <c r="A11" s="14" t="s">
        <v>8</v>
      </c>
      <c r="B11" s="15"/>
      <c r="C11" s="16"/>
      <c r="D11" s="16"/>
      <c r="E11" s="17"/>
      <c r="F11" s="18">
        <v>142929.18111</v>
      </c>
      <c r="G11" s="3">
        <f t="shared" si="0"/>
        <v>52347.453540000017</v>
      </c>
      <c r="H11" s="18">
        <f>SUM(H12+H15+H18+H24+H27+H30+H37+H39+H44+H51)+0.1</f>
        <v>195276.63465000002</v>
      </c>
      <c r="I11" s="18">
        <f t="shared" ref="I11:J11" si="3">SUM(I12+I15+I18+I24+I27+I30+I37+I39+I44+I51)</f>
        <v>11757.444439999999</v>
      </c>
      <c r="J11" s="18">
        <f t="shared" si="3"/>
        <v>55857.444439999999</v>
      </c>
      <c r="O11" s="4">
        <f>SUM(H7+H11)</f>
        <v>207791.63465000002</v>
      </c>
      <c r="P11" s="4"/>
    </row>
    <row r="12" spans="1:17" ht="37.5">
      <c r="A12" s="26" t="s">
        <v>19</v>
      </c>
      <c r="B12" s="27"/>
      <c r="C12" s="27"/>
      <c r="D12" s="27"/>
      <c r="E12" s="27"/>
      <c r="F12" s="28">
        <v>2100</v>
      </c>
      <c r="G12" s="3">
        <f t="shared" si="0"/>
        <v>0</v>
      </c>
      <c r="H12" s="28">
        <v>2100</v>
      </c>
      <c r="I12" s="28">
        <v>0</v>
      </c>
      <c r="J12" s="29">
        <v>0</v>
      </c>
      <c r="O12" s="4">
        <f>SUM(F7+F11)</f>
        <v>155444.18111</v>
      </c>
      <c r="Q12" s="7">
        <f>SUM(O11-O12)</f>
        <v>52347.453540000017</v>
      </c>
    </row>
    <row r="13" spans="1:17" ht="168.75">
      <c r="A13" s="23" t="s">
        <v>20</v>
      </c>
      <c r="B13" s="24" t="s">
        <v>3</v>
      </c>
      <c r="C13" s="24" t="s">
        <v>21</v>
      </c>
      <c r="D13" s="24" t="s">
        <v>22</v>
      </c>
      <c r="E13" s="24" t="s">
        <v>9</v>
      </c>
      <c r="F13" s="3">
        <v>100</v>
      </c>
      <c r="G13" s="3">
        <f t="shared" si="0"/>
        <v>0</v>
      </c>
      <c r="H13" s="3">
        <v>100</v>
      </c>
      <c r="I13" s="3">
        <v>0</v>
      </c>
      <c r="J13" s="25">
        <v>0</v>
      </c>
    </row>
    <row r="14" spans="1:17" ht="68.25" customHeight="1">
      <c r="A14" s="23" t="s">
        <v>23</v>
      </c>
      <c r="B14" s="24" t="s">
        <v>3</v>
      </c>
      <c r="C14" s="24" t="s">
        <v>24</v>
      </c>
      <c r="D14" s="24" t="s">
        <v>25</v>
      </c>
      <c r="E14" s="24" t="s">
        <v>9</v>
      </c>
      <c r="F14" s="3">
        <v>2000</v>
      </c>
      <c r="G14" s="3">
        <f t="shared" si="0"/>
        <v>0</v>
      </c>
      <c r="H14" s="3">
        <v>2000</v>
      </c>
      <c r="I14" s="3">
        <v>0</v>
      </c>
      <c r="J14" s="25">
        <v>0</v>
      </c>
    </row>
    <row r="15" spans="1:17" ht="85.5" customHeight="1">
      <c r="A15" s="26" t="s">
        <v>26</v>
      </c>
      <c r="B15" s="27"/>
      <c r="C15" s="27"/>
      <c r="D15" s="27"/>
      <c r="E15" s="27"/>
      <c r="F15" s="28">
        <v>708.98519999999996</v>
      </c>
      <c r="G15" s="3">
        <f t="shared" si="0"/>
        <v>0</v>
      </c>
      <c r="H15" s="28">
        <v>708.98519999999996</v>
      </c>
      <c r="I15" s="28">
        <v>0</v>
      </c>
      <c r="J15" s="29">
        <v>0</v>
      </c>
    </row>
    <row r="16" spans="1:17" ht="150">
      <c r="A16" s="23" t="s">
        <v>27</v>
      </c>
      <c r="B16" s="24" t="s">
        <v>3</v>
      </c>
      <c r="C16" s="24" t="s">
        <v>28</v>
      </c>
      <c r="D16" s="24" t="s">
        <v>29</v>
      </c>
      <c r="E16" s="24" t="s">
        <v>78</v>
      </c>
      <c r="F16" s="3">
        <v>39.9</v>
      </c>
      <c r="G16" s="3">
        <f t="shared" si="0"/>
        <v>0</v>
      </c>
      <c r="H16" s="3">
        <v>39.9</v>
      </c>
      <c r="I16" s="3">
        <v>0</v>
      </c>
      <c r="J16" s="25">
        <v>0</v>
      </c>
    </row>
    <row r="17" spans="1:12" ht="52.5" customHeight="1">
      <c r="A17" s="23" t="s">
        <v>30</v>
      </c>
      <c r="B17" s="24" t="s">
        <v>3</v>
      </c>
      <c r="C17" s="24" t="s">
        <v>31</v>
      </c>
      <c r="D17" s="24" t="s">
        <v>32</v>
      </c>
      <c r="E17" s="24" t="s">
        <v>78</v>
      </c>
      <c r="F17" s="3">
        <v>669.08519999999999</v>
      </c>
      <c r="G17" s="3">
        <f t="shared" si="0"/>
        <v>0</v>
      </c>
      <c r="H17" s="3">
        <v>669.08519999999999</v>
      </c>
      <c r="I17" s="3">
        <v>0</v>
      </c>
      <c r="J17" s="25">
        <v>0</v>
      </c>
    </row>
    <row r="18" spans="1:12" ht="112.5">
      <c r="A18" s="26" t="s">
        <v>33</v>
      </c>
      <c r="B18" s="27"/>
      <c r="C18" s="27"/>
      <c r="D18" s="27"/>
      <c r="E18" s="27"/>
      <c r="F18" s="28">
        <v>53460.332180000012</v>
      </c>
      <c r="G18" s="3">
        <f t="shared" si="0"/>
        <v>42.19999999999709</v>
      </c>
      <c r="H18" s="28">
        <f>SUM(H19:H23)</f>
        <v>53502.532180000009</v>
      </c>
      <c r="I18" s="28">
        <v>3898.2</v>
      </c>
      <c r="J18" s="29">
        <v>53898.2</v>
      </c>
    </row>
    <row r="19" spans="1:12" ht="37.5">
      <c r="A19" s="23" t="s">
        <v>34</v>
      </c>
      <c r="B19" s="24" t="s">
        <v>3</v>
      </c>
      <c r="C19" s="24" t="s">
        <v>35</v>
      </c>
      <c r="D19" s="24" t="s">
        <v>36</v>
      </c>
      <c r="E19" s="24"/>
      <c r="F19" s="3">
        <v>0</v>
      </c>
      <c r="G19" s="3">
        <f t="shared" si="0"/>
        <v>0</v>
      </c>
      <c r="H19" s="3">
        <v>0</v>
      </c>
      <c r="I19" s="3">
        <v>0</v>
      </c>
      <c r="J19" s="25">
        <v>0</v>
      </c>
    </row>
    <row r="20" spans="1:12" ht="56.25">
      <c r="A20" s="23" t="s">
        <v>37</v>
      </c>
      <c r="B20" s="24" t="s">
        <v>3</v>
      </c>
      <c r="C20" s="24" t="s">
        <v>35</v>
      </c>
      <c r="D20" s="24" t="s">
        <v>38</v>
      </c>
      <c r="E20" s="24" t="s">
        <v>9</v>
      </c>
      <c r="F20" s="3">
        <v>4344</v>
      </c>
      <c r="G20" s="3">
        <f t="shared" si="0"/>
        <v>0</v>
      </c>
      <c r="H20" s="3">
        <v>4344</v>
      </c>
      <c r="I20" s="3">
        <v>3898.2</v>
      </c>
      <c r="J20" s="25">
        <v>3898.2</v>
      </c>
    </row>
    <row r="21" spans="1:12" ht="56.25">
      <c r="A21" s="23" t="s">
        <v>39</v>
      </c>
      <c r="B21" s="24" t="s">
        <v>3</v>
      </c>
      <c r="C21" s="24" t="s">
        <v>35</v>
      </c>
      <c r="D21" s="24" t="s">
        <v>36</v>
      </c>
      <c r="E21" s="24" t="s">
        <v>9</v>
      </c>
      <c r="F21" s="3">
        <v>15450.20371</v>
      </c>
      <c r="G21" s="3">
        <f t="shared" si="0"/>
        <v>0</v>
      </c>
      <c r="H21" s="3">
        <v>15450.20371</v>
      </c>
      <c r="I21" s="3">
        <v>0</v>
      </c>
      <c r="J21" s="25">
        <v>0</v>
      </c>
      <c r="L21" s="4"/>
    </row>
    <row r="22" spans="1:12" ht="56.25">
      <c r="A22" s="23" t="s">
        <v>40</v>
      </c>
      <c r="B22" s="24" t="s">
        <v>3</v>
      </c>
      <c r="C22" s="24" t="s">
        <v>35</v>
      </c>
      <c r="D22" s="24" t="s">
        <v>36</v>
      </c>
      <c r="E22" s="24" t="s">
        <v>9</v>
      </c>
      <c r="F22" s="3">
        <v>464.10565000000003</v>
      </c>
      <c r="G22" s="3">
        <f t="shared" si="0"/>
        <v>0</v>
      </c>
      <c r="H22" s="3">
        <v>464.10565000000003</v>
      </c>
      <c r="I22" s="3">
        <v>0</v>
      </c>
      <c r="J22" s="25">
        <v>50000</v>
      </c>
    </row>
    <row r="23" spans="1:12" ht="75">
      <c r="A23" s="23" t="s">
        <v>41</v>
      </c>
      <c r="B23" s="24" t="s">
        <v>3</v>
      </c>
      <c r="C23" s="24" t="s">
        <v>35</v>
      </c>
      <c r="D23" s="24" t="s">
        <v>38</v>
      </c>
      <c r="E23" s="24" t="s">
        <v>9</v>
      </c>
      <c r="F23" s="3">
        <v>33202.022820000006</v>
      </c>
      <c r="G23" s="3">
        <f t="shared" si="0"/>
        <v>42.19999999999709</v>
      </c>
      <c r="H23" s="3">
        <f>33244.22282</f>
        <v>33244.222820000003</v>
      </c>
      <c r="I23" s="3">
        <v>0</v>
      </c>
      <c r="J23" s="25">
        <v>0</v>
      </c>
    </row>
    <row r="24" spans="1:12" ht="75">
      <c r="A24" s="26" t="s">
        <v>42</v>
      </c>
      <c r="B24" s="27"/>
      <c r="C24" s="27"/>
      <c r="D24" s="27"/>
      <c r="E24" s="27"/>
      <c r="F24" s="28">
        <v>5534.3444399999998</v>
      </c>
      <c r="G24" s="3">
        <f t="shared" si="0"/>
        <v>-3645.0444399999997</v>
      </c>
      <c r="H24" s="28">
        <f>SUM(H26)</f>
        <v>1889.3</v>
      </c>
      <c r="I24" s="28">
        <v>1889.3444400000001</v>
      </c>
      <c r="J24" s="29">
        <v>1889.3444400000001</v>
      </c>
    </row>
    <row r="25" spans="1:12" ht="37.5">
      <c r="A25" s="23" t="s">
        <v>43</v>
      </c>
      <c r="B25" s="24" t="s">
        <v>3</v>
      </c>
      <c r="C25" s="24" t="s">
        <v>35</v>
      </c>
      <c r="D25" s="24" t="s">
        <v>38</v>
      </c>
      <c r="E25" s="24" t="s">
        <v>9</v>
      </c>
      <c r="F25" s="3">
        <v>3645</v>
      </c>
      <c r="G25" s="3">
        <f t="shared" si="0"/>
        <v>-3645</v>
      </c>
      <c r="H25" s="3">
        <v>0</v>
      </c>
      <c r="I25" s="3">
        <v>0</v>
      </c>
      <c r="J25" s="25">
        <v>0</v>
      </c>
    </row>
    <row r="26" spans="1:12" ht="18.75">
      <c r="A26" s="23" t="s">
        <v>44</v>
      </c>
      <c r="B26" s="24" t="s">
        <v>3</v>
      </c>
      <c r="C26" s="24" t="s">
        <v>35</v>
      </c>
      <c r="D26" s="24" t="s">
        <v>45</v>
      </c>
      <c r="E26" s="24" t="s">
        <v>9</v>
      </c>
      <c r="F26" s="3">
        <v>1889.3</v>
      </c>
      <c r="G26" s="3">
        <f t="shared" si="0"/>
        <v>0</v>
      </c>
      <c r="H26" s="3">
        <v>1889.3</v>
      </c>
      <c r="I26" s="3">
        <v>1889.3444400000001</v>
      </c>
      <c r="J26" s="25">
        <v>1889.3444400000001</v>
      </c>
    </row>
    <row r="27" spans="1:12" ht="82.5" customHeight="1">
      <c r="A27" s="26" t="s">
        <v>46</v>
      </c>
      <c r="B27" s="27"/>
      <c r="C27" s="27"/>
      <c r="D27" s="27"/>
      <c r="E27" s="27"/>
      <c r="F27" s="28">
        <v>29041.3</v>
      </c>
      <c r="G27" s="3">
        <f t="shared" si="0"/>
        <v>0</v>
      </c>
      <c r="H27" s="28">
        <f>SUM(H28:H29)</f>
        <v>29041.3</v>
      </c>
      <c r="I27" s="28">
        <f t="shared" ref="I27:J27" si="4">SUM(I28:I29)</f>
        <v>0</v>
      </c>
      <c r="J27" s="28">
        <f t="shared" si="4"/>
        <v>0</v>
      </c>
    </row>
    <row r="28" spans="1:12" ht="157.5" customHeight="1">
      <c r="A28" s="23" t="s">
        <v>50</v>
      </c>
      <c r="B28" s="24" t="s">
        <v>3</v>
      </c>
      <c r="C28" s="24" t="s">
        <v>21</v>
      </c>
      <c r="D28" s="24" t="s">
        <v>22</v>
      </c>
      <c r="E28" s="24" t="s">
        <v>79</v>
      </c>
      <c r="F28" s="3">
        <v>25323.3</v>
      </c>
      <c r="G28" s="3">
        <f t="shared" si="0"/>
        <v>0</v>
      </c>
      <c r="H28" s="3">
        <f>23562+1761.3</f>
        <v>25323.3</v>
      </c>
      <c r="I28" s="3">
        <v>0</v>
      </c>
      <c r="J28" s="25">
        <v>0</v>
      </c>
    </row>
    <row r="29" spans="1:12" ht="111.75" customHeight="1">
      <c r="A29" s="23" t="s">
        <v>51</v>
      </c>
      <c r="B29" s="24" t="s">
        <v>3</v>
      </c>
      <c r="C29" s="24" t="s">
        <v>21</v>
      </c>
      <c r="D29" s="24" t="s">
        <v>22</v>
      </c>
      <c r="E29" s="24" t="s">
        <v>79</v>
      </c>
      <c r="F29" s="3">
        <v>3718</v>
      </c>
      <c r="G29" s="3">
        <f t="shared" si="0"/>
        <v>0</v>
      </c>
      <c r="H29" s="3">
        <v>3718</v>
      </c>
      <c r="I29" s="3">
        <v>0</v>
      </c>
      <c r="J29" s="25">
        <v>0</v>
      </c>
    </row>
    <row r="30" spans="1:12" ht="125.25" customHeight="1">
      <c r="A30" s="26" t="s">
        <v>52</v>
      </c>
      <c r="B30" s="27"/>
      <c r="C30" s="27"/>
      <c r="D30" s="27"/>
      <c r="E30" s="27"/>
      <c r="F30" s="28">
        <v>6350.1428999999998</v>
      </c>
      <c r="G30" s="3">
        <f t="shared" si="0"/>
        <v>802.00000000000091</v>
      </c>
      <c r="H30" s="28">
        <f>SUM(H31+H32+H33+H34+H35+H36)</f>
        <v>7152.1429000000007</v>
      </c>
      <c r="I30" s="28">
        <v>0</v>
      </c>
      <c r="J30" s="29">
        <v>0</v>
      </c>
    </row>
    <row r="31" spans="1:12" ht="56.25">
      <c r="A31" s="23" t="s">
        <v>53</v>
      </c>
      <c r="B31" s="24" t="s">
        <v>3</v>
      </c>
      <c r="C31" s="24" t="s">
        <v>21</v>
      </c>
      <c r="D31" s="24" t="s">
        <v>22</v>
      </c>
      <c r="E31" s="24" t="s">
        <v>9</v>
      </c>
      <c r="F31" s="3">
        <v>1700</v>
      </c>
      <c r="G31" s="3">
        <f t="shared" si="0"/>
        <v>0</v>
      </c>
      <c r="H31" s="3">
        <v>1700</v>
      </c>
      <c r="I31" s="3">
        <v>0</v>
      </c>
      <c r="J31" s="25">
        <v>0</v>
      </c>
    </row>
    <row r="32" spans="1:12" ht="180" customHeight="1">
      <c r="A32" s="23" t="s">
        <v>54</v>
      </c>
      <c r="B32" s="24" t="s">
        <v>3</v>
      </c>
      <c r="C32" s="24" t="s">
        <v>35</v>
      </c>
      <c r="D32" s="24" t="s">
        <v>45</v>
      </c>
      <c r="E32" s="24" t="s">
        <v>9</v>
      </c>
      <c r="F32" s="3">
        <v>60</v>
      </c>
      <c r="G32" s="3">
        <f t="shared" si="0"/>
        <v>0</v>
      </c>
      <c r="H32" s="3">
        <v>60</v>
      </c>
      <c r="I32" s="3">
        <v>0</v>
      </c>
      <c r="J32" s="25">
        <v>0</v>
      </c>
    </row>
    <row r="33" spans="1:12" ht="174.75" customHeight="1">
      <c r="A33" s="23" t="s">
        <v>55</v>
      </c>
      <c r="B33" s="24" t="s">
        <v>3</v>
      </c>
      <c r="C33" s="24" t="s">
        <v>35</v>
      </c>
      <c r="D33" s="24" t="s">
        <v>45</v>
      </c>
      <c r="E33" s="24" t="s">
        <v>80</v>
      </c>
      <c r="F33" s="3">
        <v>4555.5429000000004</v>
      </c>
      <c r="G33" s="3">
        <f t="shared" si="0"/>
        <v>0</v>
      </c>
      <c r="H33" s="3">
        <v>4555.5429000000004</v>
      </c>
      <c r="I33" s="3">
        <v>0</v>
      </c>
      <c r="J33" s="25">
        <v>0</v>
      </c>
    </row>
    <row r="34" spans="1:12" ht="116.25" customHeight="1">
      <c r="A34" s="23" t="s">
        <v>56</v>
      </c>
      <c r="B34" s="24" t="s">
        <v>3</v>
      </c>
      <c r="C34" s="24" t="s">
        <v>24</v>
      </c>
      <c r="D34" s="24" t="s">
        <v>57</v>
      </c>
      <c r="E34" s="24" t="s">
        <v>80</v>
      </c>
      <c r="F34" s="3">
        <v>34.6</v>
      </c>
      <c r="G34" s="3">
        <f t="shared" si="0"/>
        <v>0</v>
      </c>
      <c r="H34" s="3">
        <v>34.6</v>
      </c>
      <c r="I34" s="3">
        <v>0</v>
      </c>
      <c r="J34" s="25">
        <v>0</v>
      </c>
    </row>
    <row r="35" spans="1:12" ht="53.25" customHeight="1">
      <c r="A35" s="23" t="s">
        <v>84</v>
      </c>
      <c r="B35" s="24" t="s">
        <v>3</v>
      </c>
      <c r="C35" s="24" t="s">
        <v>64</v>
      </c>
      <c r="D35" s="24" t="s">
        <v>85</v>
      </c>
      <c r="E35" s="24" t="s">
        <v>80</v>
      </c>
      <c r="F35" s="3">
        <v>0</v>
      </c>
      <c r="G35" s="3">
        <f t="shared" si="0"/>
        <v>600</v>
      </c>
      <c r="H35" s="3">
        <v>600</v>
      </c>
      <c r="I35" s="3">
        <v>0</v>
      </c>
      <c r="J35" s="25">
        <v>0</v>
      </c>
    </row>
    <row r="36" spans="1:12" ht="53.25" customHeight="1">
      <c r="A36" s="23" t="s">
        <v>86</v>
      </c>
      <c r="B36" s="24" t="s">
        <v>3</v>
      </c>
      <c r="C36" s="24" t="s">
        <v>35</v>
      </c>
      <c r="D36" s="24" t="s">
        <v>38</v>
      </c>
      <c r="E36" s="24" t="s">
        <v>80</v>
      </c>
      <c r="F36" s="3">
        <v>0</v>
      </c>
      <c r="G36" s="3">
        <f t="shared" si="0"/>
        <v>202</v>
      </c>
      <c r="H36" s="3">
        <v>202</v>
      </c>
      <c r="I36" s="3">
        <v>0</v>
      </c>
      <c r="J36" s="25">
        <v>0</v>
      </c>
    </row>
    <row r="37" spans="1:12" ht="102" customHeight="1">
      <c r="A37" s="26" t="s">
        <v>58</v>
      </c>
      <c r="B37" s="27"/>
      <c r="C37" s="27"/>
      <c r="D37" s="27"/>
      <c r="E37" s="27"/>
      <c r="F37" s="28">
        <v>455</v>
      </c>
      <c r="G37" s="3">
        <f t="shared" si="0"/>
        <v>0</v>
      </c>
      <c r="H37" s="28">
        <v>455</v>
      </c>
      <c r="I37" s="28">
        <v>0</v>
      </c>
      <c r="J37" s="29">
        <v>0</v>
      </c>
    </row>
    <row r="38" spans="1:12" ht="131.25">
      <c r="A38" s="23" t="s">
        <v>59</v>
      </c>
      <c r="B38" s="24" t="s">
        <v>3</v>
      </c>
      <c r="C38" s="24" t="s">
        <v>60</v>
      </c>
      <c r="D38" s="24" t="s">
        <v>61</v>
      </c>
      <c r="E38" s="24" t="s">
        <v>9</v>
      </c>
      <c r="F38" s="3">
        <v>455</v>
      </c>
      <c r="G38" s="3">
        <f t="shared" si="0"/>
        <v>0</v>
      </c>
      <c r="H38" s="3">
        <v>455</v>
      </c>
      <c r="I38" s="3">
        <v>0</v>
      </c>
      <c r="J38" s="25">
        <v>0</v>
      </c>
    </row>
    <row r="39" spans="1:12" ht="79.5" customHeight="1">
      <c r="A39" s="26" t="s">
        <v>62</v>
      </c>
      <c r="B39" s="27"/>
      <c r="C39" s="27"/>
      <c r="D39" s="27"/>
      <c r="E39" s="27"/>
      <c r="F39" s="28">
        <v>18308.671979999999</v>
      </c>
      <c r="G39" s="3">
        <f t="shared" si="0"/>
        <v>49744.328020000001</v>
      </c>
      <c r="H39" s="28">
        <f>SUM(H40+H41+H42+H43)</f>
        <v>68053</v>
      </c>
      <c r="I39" s="28">
        <v>69.900000000000006</v>
      </c>
      <c r="J39" s="29">
        <v>69.900000000000006</v>
      </c>
    </row>
    <row r="40" spans="1:12" ht="79.5" customHeight="1">
      <c r="A40" s="30" t="s">
        <v>82</v>
      </c>
      <c r="B40" s="24" t="s">
        <v>3</v>
      </c>
      <c r="C40" s="24" t="s">
        <v>64</v>
      </c>
      <c r="D40" s="24" t="s">
        <v>65</v>
      </c>
      <c r="E40" s="31" t="s">
        <v>9</v>
      </c>
      <c r="F40" s="28">
        <v>0</v>
      </c>
      <c r="G40" s="3">
        <f t="shared" si="0"/>
        <v>15050</v>
      </c>
      <c r="H40" s="32">
        <v>15050</v>
      </c>
      <c r="I40" s="28">
        <v>0</v>
      </c>
      <c r="J40" s="29">
        <v>0</v>
      </c>
    </row>
    <row r="41" spans="1:12" ht="80.25" customHeight="1">
      <c r="A41" s="23" t="s">
        <v>63</v>
      </c>
      <c r="B41" s="24" t="s">
        <v>3</v>
      </c>
      <c r="C41" s="24" t="s">
        <v>64</v>
      </c>
      <c r="D41" s="24" t="s">
        <v>65</v>
      </c>
      <c r="E41" s="24" t="s">
        <v>9</v>
      </c>
      <c r="F41" s="3">
        <v>13165.671979999999</v>
      </c>
      <c r="G41" s="3">
        <f t="shared" si="0"/>
        <v>34368.028019999998</v>
      </c>
      <c r="H41" s="3">
        <v>47533.7</v>
      </c>
      <c r="I41" s="3">
        <v>0</v>
      </c>
      <c r="J41" s="25">
        <v>0</v>
      </c>
      <c r="K41" s="1">
        <v>13140.1</v>
      </c>
      <c r="L41" s="5">
        <f>SUM(K41-G41)</f>
        <v>-21227.928019999999</v>
      </c>
    </row>
    <row r="42" spans="1:12" ht="63.75" customHeight="1">
      <c r="A42" s="23" t="s">
        <v>66</v>
      </c>
      <c r="B42" s="24" t="s">
        <v>3</v>
      </c>
      <c r="C42" s="24" t="s">
        <v>64</v>
      </c>
      <c r="D42" s="24" t="s">
        <v>65</v>
      </c>
      <c r="E42" s="24" t="s">
        <v>9</v>
      </c>
      <c r="F42" s="3">
        <v>5000</v>
      </c>
      <c r="G42" s="3">
        <f t="shared" si="0"/>
        <v>326.30000000000018</v>
      </c>
      <c r="H42" s="3">
        <v>5326.3</v>
      </c>
      <c r="I42" s="3">
        <v>0</v>
      </c>
      <c r="J42" s="25">
        <v>0</v>
      </c>
    </row>
    <row r="43" spans="1:12" ht="90.75" customHeight="1">
      <c r="A43" s="23" t="s">
        <v>67</v>
      </c>
      <c r="B43" s="24" t="s">
        <v>3</v>
      </c>
      <c r="C43" s="24" t="s">
        <v>64</v>
      </c>
      <c r="D43" s="24" t="s">
        <v>68</v>
      </c>
      <c r="E43" s="24" t="s">
        <v>9</v>
      </c>
      <c r="F43" s="3">
        <v>143</v>
      </c>
      <c r="G43" s="3">
        <f t="shared" si="0"/>
        <v>0</v>
      </c>
      <c r="H43" s="3">
        <v>143</v>
      </c>
      <c r="I43" s="3">
        <v>69.900000000000006</v>
      </c>
      <c r="J43" s="25">
        <v>69.900000000000006</v>
      </c>
    </row>
    <row r="44" spans="1:12" ht="70.5" customHeight="1">
      <c r="A44" s="26" t="s">
        <v>69</v>
      </c>
      <c r="B44" s="27"/>
      <c r="C44" s="27"/>
      <c r="D44" s="27"/>
      <c r="E44" s="27"/>
      <c r="F44" s="28">
        <v>26139.147130000001</v>
      </c>
      <c r="G44" s="3">
        <f>SUM(H44-F44)</f>
        <v>5403.86996</v>
      </c>
      <c r="H44" s="28">
        <f>SUM(H45:H49)</f>
        <v>31543.017090000001</v>
      </c>
      <c r="I44" s="28">
        <v>5900</v>
      </c>
      <c r="J44" s="29">
        <v>0</v>
      </c>
    </row>
    <row r="45" spans="1:12" ht="48.75" customHeight="1">
      <c r="A45" s="23" t="s">
        <v>53</v>
      </c>
      <c r="B45" s="24" t="s">
        <v>3</v>
      </c>
      <c r="C45" s="24" t="s">
        <v>70</v>
      </c>
      <c r="D45" s="24" t="s">
        <v>71</v>
      </c>
      <c r="E45" s="24" t="s">
        <v>80</v>
      </c>
      <c r="F45" s="3">
        <v>20374</v>
      </c>
      <c r="G45" s="3">
        <f t="shared" si="0"/>
        <v>5000</v>
      </c>
      <c r="H45" s="3">
        <v>25374</v>
      </c>
      <c r="I45" s="3">
        <v>0</v>
      </c>
      <c r="J45" s="25">
        <v>0</v>
      </c>
    </row>
    <row r="46" spans="1:12" ht="89.25" customHeight="1">
      <c r="A46" s="23" t="s">
        <v>72</v>
      </c>
      <c r="B46" s="24" t="s">
        <v>3</v>
      </c>
      <c r="C46" s="24" t="s">
        <v>70</v>
      </c>
      <c r="D46" s="24" t="s">
        <v>71</v>
      </c>
      <c r="E46" s="24" t="s">
        <v>80</v>
      </c>
      <c r="F46" s="3">
        <v>1700</v>
      </c>
      <c r="G46" s="3">
        <f t="shared" si="0"/>
        <v>3.8699599999999919</v>
      </c>
      <c r="H46" s="3">
        <v>1703.86996</v>
      </c>
      <c r="I46" s="3">
        <v>0</v>
      </c>
      <c r="J46" s="25">
        <v>0</v>
      </c>
    </row>
    <row r="47" spans="1:12" ht="56.25">
      <c r="A47" s="23" t="s">
        <v>73</v>
      </c>
      <c r="B47" s="24" t="s">
        <v>3</v>
      </c>
      <c r="C47" s="24" t="s">
        <v>70</v>
      </c>
      <c r="D47" s="24" t="s">
        <v>74</v>
      </c>
      <c r="E47" s="24" t="s">
        <v>80</v>
      </c>
      <c r="F47" s="3">
        <v>3725.0151300000002</v>
      </c>
      <c r="G47" s="3">
        <f t="shared" si="0"/>
        <v>0</v>
      </c>
      <c r="H47" s="3">
        <v>3725.0151300000002</v>
      </c>
      <c r="I47" s="3">
        <v>0</v>
      </c>
      <c r="J47" s="25">
        <v>0</v>
      </c>
    </row>
    <row r="48" spans="1:12" ht="60.75" customHeight="1">
      <c r="A48" s="33" t="s">
        <v>81</v>
      </c>
      <c r="B48" s="24" t="s">
        <v>3</v>
      </c>
      <c r="C48" s="24" t="s">
        <v>70</v>
      </c>
      <c r="D48" s="24" t="s">
        <v>71</v>
      </c>
      <c r="E48" s="24" t="s">
        <v>80</v>
      </c>
      <c r="F48" s="3">
        <v>340.13200000000001</v>
      </c>
      <c r="G48" s="3">
        <f t="shared" si="0"/>
        <v>0</v>
      </c>
      <c r="H48" s="3">
        <v>340.13200000000001</v>
      </c>
      <c r="I48" s="3"/>
      <c r="J48" s="25"/>
    </row>
    <row r="49" spans="1:10" ht="42" customHeight="1">
      <c r="A49" s="34" t="s">
        <v>83</v>
      </c>
      <c r="B49" s="24" t="s">
        <v>3</v>
      </c>
      <c r="C49" s="24" t="s">
        <v>70</v>
      </c>
      <c r="D49" s="24" t="s">
        <v>71</v>
      </c>
      <c r="E49" s="24" t="s">
        <v>80</v>
      </c>
      <c r="F49" s="3">
        <v>0</v>
      </c>
      <c r="G49" s="3">
        <f t="shared" si="0"/>
        <v>400</v>
      </c>
      <c r="H49" s="3">
        <v>400</v>
      </c>
      <c r="I49" s="3"/>
      <c r="J49" s="25"/>
    </row>
    <row r="50" spans="1:10" ht="42" customHeight="1">
      <c r="A50" s="34" t="s">
        <v>87</v>
      </c>
      <c r="B50" s="24" t="s">
        <v>3</v>
      </c>
      <c r="C50" s="24" t="s">
        <v>70</v>
      </c>
      <c r="D50" s="24" t="s">
        <v>88</v>
      </c>
      <c r="E50" s="24" t="s">
        <v>80</v>
      </c>
      <c r="F50" s="3">
        <v>0</v>
      </c>
      <c r="G50" s="3">
        <v>0</v>
      </c>
      <c r="H50" s="3">
        <v>0</v>
      </c>
      <c r="I50" s="3">
        <v>5900</v>
      </c>
      <c r="J50" s="25">
        <v>0</v>
      </c>
    </row>
    <row r="51" spans="1:10" ht="75">
      <c r="A51" s="26" t="s">
        <v>75</v>
      </c>
      <c r="B51" s="27"/>
      <c r="C51" s="27"/>
      <c r="D51" s="27"/>
      <c r="E51" s="27"/>
      <c r="F51" s="28">
        <v>831.25728000000004</v>
      </c>
      <c r="G51" s="3">
        <f t="shared" si="0"/>
        <v>0</v>
      </c>
      <c r="H51" s="28">
        <v>831.25728000000004</v>
      </c>
      <c r="I51" s="28">
        <v>0</v>
      </c>
      <c r="J51" s="29">
        <v>0</v>
      </c>
    </row>
    <row r="52" spans="1:10" ht="93.75">
      <c r="A52" s="23" t="s">
        <v>76</v>
      </c>
      <c r="B52" s="24" t="s">
        <v>3</v>
      </c>
      <c r="C52" s="24" t="s">
        <v>60</v>
      </c>
      <c r="D52" s="24" t="s">
        <v>77</v>
      </c>
      <c r="E52" s="24"/>
      <c r="F52" s="3">
        <v>831.25728000000004</v>
      </c>
      <c r="G52" s="3">
        <f>SUM(H52-F52)</f>
        <v>0</v>
      </c>
      <c r="H52" s="3">
        <v>831.25728000000004</v>
      </c>
      <c r="I52" s="3">
        <v>0</v>
      </c>
      <c r="J52" s="25">
        <v>0</v>
      </c>
    </row>
  </sheetData>
  <mergeCells count="3">
    <mergeCell ref="E1:I1"/>
    <mergeCell ref="A3:I3"/>
    <mergeCell ref="A5:I5"/>
  </mergeCells>
  <pageMargins left="0.7" right="0.7" top="0.75" bottom="0.75" header="0.3" footer="0.3"/>
  <pageSetup paperSize="9" scale="4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Исполнение бюджета Хохольский МЕЖБЮДЖЕТКА&lt;/DocName&gt;&#10;  &lt;VariantName&gt;Исполнение бюджета Хохольский МЕЖБЮДЖЕТКА&lt;/VariantName&gt;&#10;  &lt;VariantLink&gt;14097&lt;/VariantLink&gt;&#10;  &lt;ReportCode&gt;MAKET_d3c4eb71_22f7_45c3_a7fe_2a4c4ef7a92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8DD9E90-7A2B-4643-BB5F-D02DC1B46B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DESKTOP-CE2RN6P\Людмила</dc:creator>
  <cp:lastModifiedBy>Нейроновская Мария Сергеевна</cp:lastModifiedBy>
  <cp:lastPrinted>2024-03-12T08:19:56Z</cp:lastPrinted>
  <dcterms:created xsi:type="dcterms:W3CDTF">2022-03-17T08:42:54Z</dcterms:created>
  <dcterms:modified xsi:type="dcterms:W3CDTF">2024-03-12T08:19:58Z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МЕЖБЮДЖЕТКА</vt:lpwstr>
  </property>
  <property fmtid="{D5CDD505-2E9C-101B-9397-08002B2CF9AE}" pid="3" name="Название отчета">
    <vt:lpwstr>Исполнение бюджета Хохольский МЕЖБЮДЖЕТКА.xlsx</vt:lpwstr>
  </property>
  <property fmtid="{D5CDD505-2E9C-101B-9397-08002B2CF9AE}" pid="4" name="Версия клиента">
    <vt:lpwstr>21.2.15.2182 (.NET 4.7.2)</vt:lpwstr>
  </property>
  <property fmtid="{D5CDD505-2E9C-101B-9397-08002B2CF9AE}" pid="5" name="Версия базы">
    <vt:lpwstr>21.2.2622.131173693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KASIBR_2022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