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9" i="2"/>
  <c r="H21"/>
  <c r="G24"/>
  <c r="G23"/>
  <c r="G45"/>
  <c r="H15"/>
  <c r="H11"/>
  <c r="H10" l="1"/>
  <c r="F51" l="1"/>
  <c r="F49"/>
  <c r="F47"/>
  <c r="F41"/>
  <c r="F39" s="1"/>
  <c r="F35"/>
  <c r="F29"/>
  <c r="F26"/>
  <c r="F21" s="1"/>
  <c r="F15"/>
  <c r="F10" s="1"/>
  <c r="F11"/>
  <c r="F7"/>
  <c r="F6"/>
  <c r="H41"/>
  <c r="G7"/>
  <c r="H26"/>
  <c r="G21" l="1"/>
  <c r="H55"/>
  <c r="H35"/>
  <c r="G14"/>
  <c r="G13"/>
  <c r="G25"/>
  <c r="G22"/>
  <c r="G28"/>
  <c r="G27"/>
  <c r="G26"/>
  <c r="G43"/>
  <c r="G42"/>
  <c r="G41"/>
  <c r="G40"/>
  <c r="G38"/>
  <c r="G37"/>
  <c r="G36"/>
  <c r="G35"/>
  <c r="G32"/>
  <c r="G31"/>
  <c r="G30"/>
  <c r="G29"/>
  <c r="G20"/>
  <c r="G19"/>
  <c r="G18"/>
  <c r="G17"/>
  <c r="G15"/>
  <c r="G12"/>
  <c r="G11"/>
  <c r="G8"/>
  <c r="G9"/>
  <c r="H6"/>
  <c r="H7"/>
  <c r="H49"/>
  <c r="H29"/>
  <c r="H47"/>
  <c r="G48"/>
  <c r="G47" s="1"/>
  <c r="H51"/>
  <c r="G51"/>
  <c r="G49"/>
  <c r="G46" l="1"/>
  <c r="G39" s="1"/>
  <c r="I6" l="1"/>
  <c r="I7"/>
  <c r="J47" l="1"/>
  <c r="I47"/>
  <c r="J39"/>
  <c r="I39"/>
  <c r="J35"/>
  <c r="I35"/>
  <c r="J29"/>
  <c r="I29"/>
  <c r="J21"/>
  <c r="I21"/>
  <c r="J15"/>
  <c r="I15"/>
  <c r="J11"/>
  <c r="I11"/>
  <c r="I10"/>
  <c r="J7"/>
  <c r="J6" s="1"/>
  <c r="F55" l="1"/>
  <c r="G10"/>
  <c r="G55" s="1"/>
  <c r="J10"/>
</calcChain>
</file>

<file path=xl/sharedStrings.xml><?xml version="1.0" encoding="utf-8"?>
<sst xmlns="http://schemas.openxmlformats.org/spreadsheetml/2006/main" count="154" uniqueCount="69">
  <si>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</si>
  <si>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</si>
  <si>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</si>
  <si>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</si>
  <si>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</si>
  <si>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</si>
  <si>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</si>
  <si>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</si>
  <si>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</si>
  <si>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</si>
  <si>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</si>
  <si>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</si>
  <si>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</si>
  <si>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</si>
  <si>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</si>
  <si>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</si>
  <si>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</si>
  <si>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</si>
  <si>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</si>
  <si>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</si>
  <si>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</si>
  <si>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</si>
  <si>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</si>
  <si>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</si>
  <si>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</si>
  <si>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</si>
  <si>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</si>
  <si>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</si>
  <si>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</si>
  <si>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</si>
  <si>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</si>
  <si>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</si>
  <si>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</si>
  <si>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</si>
  <si>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</si>
  <si>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</si>
  <si>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</si>
  <si>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</si>
  <si>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</si>
  <si>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</si>
  <si>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</si>
  <si>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</si>
  <si>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</si>
  <si>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</si>
  <si>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</si>
  <si>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</si>
  <si>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</si>
  <si>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</si>
  <si>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</si>
  <si>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</si>
  <si>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</si>
  <si>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</si>
  <si>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</si>
  <si>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</si>
  <si>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</si>
  <si>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</si>
  <si>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</si>
  <si>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</si>
  <si>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</si>
  <si>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</si>
  <si>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</si>
  <si>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</si>
  <si>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</si>
  <si>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Расходы на проведение социально значимых мероприятий  (Межбюджетные трансферты)</t>
  </si>
  <si>
    <t>Расходы на проведение социально значимых мероприятий (Межбюджетные трансферты)</t>
  </si>
  <si>
    <t>Расходы на приобретение имущества (Межбюджетные трансферты)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</si>
  <si>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</si>
  <si>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</si>
  <si>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22      от " 17   " июля     2024 г.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</si>
</sst>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2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74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9" fillId="0" borderId="9" xfId="30" applyNumberFormat="1" applyFont="1" applyProtection="1">
      <alignment horizontal="left" vertical="top" wrapText="1"/>
    </xf>
    <xf numFmtId="0" fontId="11" fillId="0" borderId="9" xfId="37" applyNumberFormat="1" applyFont="1" applyProtection="1">
      <alignment horizontal="left" vertical="top" wrapText="1"/>
    </xf>
    <xf numFmtId="0" fontId="11" fillId="0" borderId="9" xfId="34" quotePrefix="1" applyNumberFormat="1" applyFont="1" applyProtection="1">
      <alignment horizontal="left" vertical="top" wrapText="1"/>
    </xf>
    <xf numFmtId="0" fontId="16" fillId="0" borderId="9" xfId="34" applyNumberFormat="1" applyFont="1" applyProtection="1">
      <alignment horizontal="left" vertical="top" wrapText="1"/>
    </xf>
    <xf numFmtId="0" fontId="16" fillId="0" borderId="9" xfId="30" applyNumberFormat="1" applyFont="1" applyProtection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1"/>
  <sheetViews>
    <sheetView showGridLines="0" tabSelected="1" zoomScale="57" zoomScaleNormal="57" workbookViewId="0">
      <pane ySplit="2" topLeftCell="A39" activePane="bottomLeft" state="frozen"/>
      <selection pane="bottomLeft" activeCell="K2" sqref="K1:L1048576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23.42578125" style="1" customWidth="1"/>
    <col min="8" max="8" width="21" style="1" customWidth="1"/>
    <col min="9" max="9" width="21.28515625" style="1" customWidth="1"/>
    <col min="10" max="10" width="24.28515625" style="1" customWidth="1"/>
    <col min="11" max="12" width="17.140625" style="1" hidden="1" customWidth="1"/>
    <col min="13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72" t="s">
        <v>68</v>
      </c>
      <c r="F1" s="72"/>
      <c r="G1" s="72"/>
      <c r="H1" s="72"/>
      <c r="I1" s="72"/>
      <c r="J1" s="72"/>
      <c r="K1" s="7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73" t="s">
        <v>14</v>
      </c>
      <c r="B3" s="73"/>
      <c r="C3" s="73"/>
      <c r="D3" s="73"/>
      <c r="E3" s="73"/>
      <c r="F3" s="73"/>
      <c r="G3" s="73"/>
      <c r="H3" s="73"/>
      <c r="I3" s="73"/>
      <c r="J3" s="73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9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9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F11+F15+F21+F29+F35+F39+F47+F49</f>
        <v>120211.02834999999</v>
      </c>
      <c r="G10" s="37">
        <f>SUM(H10-F10)</f>
        <v>5951.6999999999971</v>
      </c>
      <c r="H10" s="37">
        <f>H11+H15+H21+H29+H35+H39+H47+H49</f>
        <v>126162.72834999999</v>
      </c>
      <c r="I10" s="37">
        <f t="shared" ref="I10:J10" si="2">I11+I15+I21+I29+I35+I39+I47+I49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4211.8999999999996</v>
      </c>
      <c r="G11" s="59">
        <f t="shared" ref="G11:G20" si="3">SUM(H11-F11)</f>
        <v>0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100</v>
      </c>
      <c r="G13" s="59">
        <f t="shared" si="3"/>
        <v>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1111.9000000000001</v>
      </c>
      <c r="G14" s="59">
        <f t="shared" si="3"/>
        <v>0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F19+F20</f>
        <v>10150.5</v>
      </c>
      <c r="G15" s="59">
        <f t="shared" si="3"/>
        <v>50</v>
      </c>
      <c r="H15" s="59">
        <f>H19+H20+H16</f>
        <v>10200.5</v>
      </c>
      <c r="I15" s="10">
        <f t="shared" ref="I15:J15" si="5">I19+I20</f>
        <v>156.5</v>
      </c>
      <c r="J15" s="10">
        <f t="shared" si="5"/>
        <v>162.69999999999999</v>
      </c>
      <c r="K15" s="1">
        <v>10</v>
      </c>
    </row>
    <row r="16" spans="1:11" ht="42" customHeight="1" thickBot="1">
      <c r="A16" s="67" t="s">
        <v>63</v>
      </c>
      <c r="B16" s="7" t="s">
        <v>1</v>
      </c>
      <c r="C16" s="7" t="s">
        <v>21</v>
      </c>
      <c r="D16" s="7" t="s">
        <v>24</v>
      </c>
      <c r="E16" s="9">
        <v>914</v>
      </c>
      <c r="F16" s="59">
        <v>0</v>
      </c>
      <c r="G16" s="59">
        <v>50</v>
      </c>
      <c r="H16" s="59">
        <v>50</v>
      </c>
      <c r="I16" s="10">
        <v>0</v>
      </c>
      <c r="J16" s="10">
        <v>0</v>
      </c>
    </row>
    <row r="17" spans="1:11" ht="207" thickBot="1">
      <c r="A17" s="17" t="s">
        <v>25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150.75" thickBot="1">
      <c r="A18" s="17" t="s">
        <v>26</v>
      </c>
      <c r="B18" s="7" t="s">
        <v>1</v>
      </c>
      <c r="C18" s="7" t="s">
        <v>21</v>
      </c>
      <c r="D18" s="7" t="s">
        <v>24</v>
      </c>
      <c r="E18" s="9">
        <v>914</v>
      </c>
      <c r="F18" s="60">
        <v>0</v>
      </c>
      <c r="G18" s="59">
        <f t="shared" si="3"/>
        <v>0</v>
      </c>
      <c r="H18" s="60">
        <v>0</v>
      </c>
      <c r="I18" s="18">
        <v>0</v>
      </c>
      <c r="J18" s="18">
        <v>0</v>
      </c>
    </row>
    <row r="19" spans="1:11" ht="94.5" thickBot="1">
      <c r="A19" s="19" t="s">
        <v>27</v>
      </c>
      <c r="B19" s="7"/>
      <c r="C19" s="7" t="s">
        <v>21</v>
      </c>
      <c r="D19" s="7" t="s">
        <v>28</v>
      </c>
      <c r="E19" s="9">
        <v>914</v>
      </c>
      <c r="F19" s="60">
        <v>150.5</v>
      </c>
      <c r="G19" s="59">
        <f t="shared" si="3"/>
        <v>0</v>
      </c>
      <c r="H19" s="60">
        <v>150.5</v>
      </c>
      <c r="I19" s="18">
        <v>156.5</v>
      </c>
      <c r="J19" s="18">
        <v>162.69999999999999</v>
      </c>
    </row>
    <row r="20" spans="1:11" ht="113.25" thickBot="1">
      <c r="A20" s="17" t="s">
        <v>29</v>
      </c>
      <c r="B20" s="7" t="s">
        <v>1</v>
      </c>
      <c r="C20" s="7" t="s">
        <v>21</v>
      </c>
      <c r="D20" s="7" t="s">
        <v>24</v>
      </c>
      <c r="E20" s="9">
        <v>914</v>
      </c>
      <c r="F20" s="60">
        <v>10000</v>
      </c>
      <c r="G20" s="59">
        <f t="shared" si="3"/>
        <v>0</v>
      </c>
      <c r="H20" s="60">
        <v>10000</v>
      </c>
      <c r="I20" s="18">
        <v>0</v>
      </c>
      <c r="J20" s="18">
        <v>0</v>
      </c>
    </row>
    <row r="21" spans="1:11" ht="94.5" customHeight="1" thickBot="1">
      <c r="A21" s="13" t="s">
        <v>30</v>
      </c>
      <c r="B21" s="7"/>
      <c r="C21" s="7"/>
      <c r="D21" s="7"/>
      <c r="E21" s="9"/>
      <c r="F21" s="60">
        <f>SUM(F22+F25+F26+F27+F28)</f>
        <v>45807.7</v>
      </c>
      <c r="G21" s="60">
        <f t="shared" ref="G21:G28" si="6">SUM(H21-F21)</f>
        <v>5851.6999999999971</v>
      </c>
      <c r="H21" s="60">
        <f>SUM(H22+H25+H26+H27+H28+H23+H24)</f>
        <v>51659.399999999994</v>
      </c>
      <c r="I21" s="18">
        <f t="shared" ref="I21:J21" si="7">I22+I25</f>
        <v>3898.2</v>
      </c>
      <c r="J21" s="18">
        <f t="shared" si="7"/>
        <v>3898.2</v>
      </c>
      <c r="K21" s="1">
        <v>3</v>
      </c>
    </row>
    <row r="22" spans="1:11" ht="57" thickBot="1">
      <c r="A22" s="17" t="s">
        <v>33</v>
      </c>
      <c r="B22" s="7" t="s">
        <v>1</v>
      </c>
      <c r="C22" s="7" t="s">
        <v>31</v>
      </c>
      <c r="D22" s="7" t="s">
        <v>32</v>
      </c>
      <c r="E22" s="9">
        <v>914</v>
      </c>
      <c r="F22" s="65">
        <v>0</v>
      </c>
      <c r="G22" s="60">
        <f t="shared" si="6"/>
        <v>0</v>
      </c>
      <c r="H22" s="65">
        <v>0</v>
      </c>
      <c r="I22" s="20">
        <v>3898.2</v>
      </c>
      <c r="J22" s="20">
        <v>3898.2</v>
      </c>
    </row>
    <row r="23" spans="1:11" ht="57" customHeight="1" thickBot="1">
      <c r="A23" s="70" t="s">
        <v>66</v>
      </c>
      <c r="B23" s="7" t="s">
        <v>1</v>
      </c>
      <c r="C23" s="7" t="s">
        <v>31</v>
      </c>
      <c r="D23" s="7" t="s">
        <v>32</v>
      </c>
      <c r="E23" s="9">
        <v>914</v>
      </c>
      <c r="F23" s="65">
        <v>0</v>
      </c>
      <c r="G23" s="60">
        <f t="shared" si="6"/>
        <v>2255</v>
      </c>
      <c r="H23" s="65">
        <v>2255</v>
      </c>
      <c r="I23" s="20">
        <v>0</v>
      </c>
      <c r="J23" s="20">
        <v>0</v>
      </c>
    </row>
    <row r="24" spans="1:11" ht="80.25" customHeight="1" thickBot="1">
      <c r="A24" s="71" t="s">
        <v>67</v>
      </c>
      <c r="B24" s="7" t="s">
        <v>1</v>
      </c>
      <c r="C24" s="7" t="s">
        <v>31</v>
      </c>
      <c r="D24" s="7" t="s">
        <v>32</v>
      </c>
      <c r="E24" s="9">
        <v>914</v>
      </c>
      <c r="F24" s="65">
        <v>0</v>
      </c>
      <c r="G24" s="60">
        <f t="shared" si="6"/>
        <v>3596.7</v>
      </c>
      <c r="H24" s="65">
        <v>3596.7</v>
      </c>
      <c r="I24" s="20">
        <v>0</v>
      </c>
      <c r="J24" s="20">
        <v>0</v>
      </c>
    </row>
    <row r="25" spans="1:11" ht="94.5" thickBot="1">
      <c r="A25" s="53" t="s">
        <v>34</v>
      </c>
      <c r="B25" s="7" t="s">
        <v>1</v>
      </c>
      <c r="C25" s="7" t="s">
        <v>31</v>
      </c>
      <c r="D25" s="7" t="s">
        <v>31</v>
      </c>
      <c r="E25" s="9">
        <v>925</v>
      </c>
      <c r="F25" s="60">
        <v>28355.1</v>
      </c>
      <c r="G25" s="60">
        <f t="shared" si="6"/>
        <v>0</v>
      </c>
      <c r="H25" s="60">
        <v>28355.1</v>
      </c>
      <c r="I25" s="18">
        <v>0</v>
      </c>
      <c r="J25" s="18">
        <v>0</v>
      </c>
    </row>
    <row r="26" spans="1:11" ht="26.25" customHeight="1" thickBot="1">
      <c r="A26" s="55" t="s">
        <v>58</v>
      </c>
      <c r="B26" s="52" t="s">
        <v>1</v>
      </c>
      <c r="C26" s="7" t="s">
        <v>31</v>
      </c>
      <c r="D26" s="7" t="s">
        <v>32</v>
      </c>
      <c r="E26" s="9">
        <v>925</v>
      </c>
      <c r="F26" s="60">
        <f>1415.2+100.4</f>
        <v>1515.6000000000001</v>
      </c>
      <c r="G26" s="60">
        <f t="shared" si="6"/>
        <v>0</v>
      </c>
      <c r="H26" s="60">
        <f>1415.2+100.4</f>
        <v>1515.6000000000001</v>
      </c>
      <c r="I26" s="18">
        <v>0</v>
      </c>
      <c r="J26" s="18">
        <v>0</v>
      </c>
    </row>
    <row r="27" spans="1:11" ht="43.5" customHeight="1" thickBot="1">
      <c r="A27" s="56" t="s">
        <v>59</v>
      </c>
      <c r="B27" s="52" t="s">
        <v>1</v>
      </c>
      <c r="C27" s="7" t="s">
        <v>31</v>
      </c>
      <c r="D27" s="7" t="s">
        <v>31</v>
      </c>
      <c r="E27" s="9">
        <v>914</v>
      </c>
      <c r="F27" s="60">
        <v>3845.6</v>
      </c>
      <c r="G27" s="60">
        <f t="shared" si="6"/>
        <v>0</v>
      </c>
      <c r="H27" s="60">
        <v>3845.6</v>
      </c>
      <c r="I27" s="18">
        <v>0</v>
      </c>
      <c r="J27" s="18">
        <v>0</v>
      </c>
    </row>
    <row r="28" spans="1:11" ht="43.5" customHeight="1" thickBot="1">
      <c r="A28" s="56" t="s">
        <v>62</v>
      </c>
      <c r="B28" s="52" t="s">
        <v>1</v>
      </c>
      <c r="C28" s="7" t="s">
        <v>31</v>
      </c>
      <c r="D28" s="7" t="s">
        <v>32</v>
      </c>
      <c r="E28" s="9"/>
      <c r="F28" s="60">
        <v>12091.4</v>
      </c>
      <c r="G28" s="60">
        <f t="shared" si="6"/>
        <v>0</v>
      </c>
      <c r="H28" s="60">
        <v>12091.4</v>
      </c>
      <c r="I28" s="18"/>
      <c r="J28" s="18"/>
    </row>
    <row r="29" spans="1:11" ht="57" thickBot="1">
      <c r="A29" s="54" t="s">
        <v>13</v>
      </c>
      <c r="B29" s="7"/>
      <c r="C29" s="8" t="s">
        <v>31</v>
      </c>
      <c r="D29" s="7" t="s">
        <v>35</v>
      </c>
      <c r="E29" s="9">
        <v>914</v>
      </c>
      <c r="F29" s="59">
        <f>SUM(F31+F32)</f>
        <v>6085.7004499999994</v>
      </c>
      <c r="G29" s="59">
        <f t="shared" ref="G29:G32" si="8">SUM(H29-F29)</f>
        <v>0</v>
      </c>
      <c r="H29" s="59">
        <f>SUM(H31+H32)</f>
        <v>6085.7004499999994</v>
      </c>
      <c r="I29" s="10">
        <f t="shared" ref="I29:J29" si="9">SUM(I31+I32)</f>
        <v>12855.65</v>
      </c>
      <c r="J29" s="10">
        <f t="shared" si="9"/>
        <v>9242.7999999999993</v>
      </c>
      <c r="K29" s="1">
        <v>4</v>
      </c>
    </row>
    <row r="30" spans="1:11" ht="94.5" thickBot="1">
      <c r="A30" s="11" t="s">
        <v>36</v>
      </c>
      <c r="B30" s="8" t="s">
        <v>1</v>
      </c>
      <c r="C30" s="8" t="s">
        <v>31</v>
      </c>
      <c r="D30" s="7" t="s">
        <v>32</v>
      </c>
      <c r="E30" s="9">
        <v>914</v>
      </c>
      <c r="F30" s="65">
        <v>0</v>
      </c>
      <c r="G30" s="59">
        <f t="shared" si="8"/>
        <v>0</v>
      </c>
      <c r="H30" s="65">
        <v>0</v>
      </c>
      <c r="I30" s="20">
        <v>0</v>
      </c>
      <c r="J30" s="20">
        <v>0</v>
      </c>
    </row>
    <row r="31" spans="1:11" ht="75.75" thickBot="1">
      <c r="A31" s="19" t="s">
        <v>37</v>
      </c>
      <c r="B31" s="8" t="s">
        <v>1</v>
      </c>
      <c r="C31" s="8" t="s">
        <v>31</v>
      </c>
      <c r="D31" s="7" t="s">
        <v>32</v>
      </c>
      <c r="E31" s="9">
        <v>914</v>
      </c>
      <c r="F31" s="65">
        <v>4342.9399999999996</v>
      </c>
      <c r="G31" s="59">
        <f t="shared" si="8"/>
        <v>0</v>
      </c>
      <c r="H31" s="65">
        <v>4342.9399999999996</v>
      </c>
      <c r="I31" s="20">
        <v>11112.85</v>
      </c>
      <c r="J31" s="20">
        <v>7500</v>
      </c>
    </row>
    <row r="32" spans="1:11" ht="75.75" thickBot="1">
      <c r="A32" s="11" t="s">
        <v>38</v>
      </c>
      <c r="B32" s="8" t="s">
        <v>1</v>
      </c>
      <c r="C32" s="8" t="s">
        <v>31</v>
      </c>
      <c r="D32" s="7" t="s">
        <v>39</v>
      </c>
      <c r="E32" s="9">
        <v>914</v>
      </c>
      <c r="F32" s="65">
        <v>1742.76045</v>
      </c>
      <c r="G32" s="59">
        <f t="shared" si="8"/>
        <v>0</v>
      </c>
      <c r="H32" s="65">
        <v>1742.76045</v>
      </c>
      <c r="I32" s="20">
        <v>1742.8</v>
      </c>
      <c r="J32" s="20">
        <v>1742.8</v>
      </c>
    </row>
    <row r="33" spans="1:11" ht="19.5" hidden="1" thickBot="1">
      <c r="A33" s="22"/>
      <c r="B33" s="7"/>
      <c r="C33" s="8"/>
      <c r="D33" s="7"/>
      <c r="E33" s="8"/>
      <c r="F33" s="59"/>
      <c r="G33" s="59"/>
      <c r="H33" s="59"/>
      <c r="I33" s="10"/>
      <c r="J33" s="10"/>
    </row>
    <row r="34" spans="1:11" ht="19.5" hidden="1" thickBot="1">
      <c r="A34" s="11"/>
      <c r="B34" s="8"/>
      <c r="C34" s="8"/>
      <c r="D34" s="7"/>
      <c r="E34" s="8"/>
      <c r="F34" s="65"/>
      <c r="G34" s="65"/>
      <c r="H34" s="65"/>
      <c r="I34" s="20"/>
      <c r="J34" s="20"/>
    </row>
    <row r="35" spans="1:11" ht="57" thickBot="1">
      <c r="A35" s="13" t="s">
        <v>12</v>
      </c>
      <c r="B35" s="7"/>
      <c r="C35" s="7" t="s">
        <v>40</v>
      </c>
      <c r="D35" s="7" t="s">
        <v>32</v>
      </c>
      <c r="E35" s="9"/>
      <c r="F35" s="60">
        <f>F37+F38</f>
        <v>743.52790000000005</v>
      </c>
      <c r="G35" s="59">
        <f t="shared" ref="G35:G38" si="10">SUM(H35-F35)</f>
        <v>0</v>
      </c>
      <c r="H35" s="60">
        <f>H37+H38</f>
        <v>743.52790000000005</v>
      </c>
      <c r="I35" s="18">
        <f t="shared" ref="I35:J35" si="11">I37+I38</f>
        <v>698.52789999999993</v>
      </c>
      <c r="J35" s="18">
        <f t="shared" si="11"/>
        <v>698.5</v>
      </c>
      <c r="K35" s="1">
        <v>2</v>
      </c>
    </row>
    <row r="36" spans="1:11" ht="132" thickBot="1">
      <c r="A36" s="17" t="s">
        <v>41</v>
      </c>
      <c r="B36" s="23">
        <v>500</v>
      </c>
      <c r="C36" s="7" t="s">
        <v>40</v>
      </c>
      <c r="D36" s="7" t="s">
        <v>32</v>
      </c>
      <c r="E36" s="9">
        <v>924</v>
      </c>
      <c r="F36" s="60">
        <v>0</v>
      </c>
      <c r="G36" s="59">
        <f t="shared" si="10"/>
        <v>0</v>
      </c>
      <c r="H36" s="60">
        <v>0</v>
      </c>
      <c r="I36" s="18">
        <v>0</v>
      </c>
      <c r="J36" s="18">
        <v>0</v>
      </c>
    </row>
    <row r="37" spans="1:11" ht="132" thickBot="1">
      <c r="A37" s="19" t="s">
        <v>42</v>
      </c>
      <c r="B37" s="23">
        <v>500</v>
      </c>
      <c r="C37" s="7" t="s">
        <v>43</v>
      </c>
      <c r="D37" s="7" t="s">
        <v>32</v>
      </c>
      <c r="E37" s="9">
        <v>924</v>
      </c>
      <c r="F37" s="60">
        <v>698.52790000000005</v>
      </c>
      <c r="G37" s="59">
        <f t="shared" si="10"/>
        <v>0</v>
      </c>
      <c r="H37" s="60">
        <v>698.52790000000005</v>
      </c>
      <c r="I37" s="18">
        <v>698.52789999999993</v>
      </c>
      <c r="J37" s="18">
        <v>698.5</v>
      </c>
    </row>
    <row r="38" spans="1:11" ht="113.25" thickBot="1">
      <c r="A38" s="17" t="s">
        <v>44</v>
      </c>
      <c r="B38" s="23">
        <v>500</v>
      </c>
      <c r="C38" s="7" t="s">
        <v>40</v>
      </c>
      <c r="D38" s="7" t="s">
        <v>5</v>
      </c>
      <c r="E38" s="9">
        <v>924</v>
      </c>
      <c r="F38" s="60">
        <v>45</v>
      </c>
      <c r="G38" s="59">
        <f t="shared" si="10"/>
        <v>0</v>
      </c>
      <c r="H38" s="60">
        <v>45</v>
      </c>
      <c r="I38" s="18">
        <v>0</v>
      </c>
      <c r="J38" s="18">
        <v>0</v>
      </c>
    </row>
    <row r="39" spans="1:11" ht="99" customHeight="1" thickBot="1">
      <c r="A39" s="6" t="s">
        <v>45</v>
      </c>
      <c r="B39" s="7" t="s">
        <v>1</v>
      </c>
      <c r="C39" s="7" t="s">
        <v>5</v>
      </c>
      <c r="D39" s="7" t="s">
        <v>46</v>
      </c>
      <c r="E39" s="9"/>
      <c r="F39" s="59">
        <f>F40+F43+F41+F42+F46</f>
        <v>5378.9</v>
      </c>
      <c r="G39" s="59">
        <f t="shared" ref="G39" si="12">G40+G43+G41+G42+G46</f>
        <v>0</v>
      </c>
      <c r="H39" s="59">
        <f>H40+H43+H41+H42+H46+H45</f>
        <v>5428.9</v>
      </c>
      <c r="I39" s="10">
        <f>I40+I43+I41+I42</f>
        <v>251</v>
      </c>
      <c r="J39" s="10">
        <f t="shared" ref="J39" si="13">J40+J43+J41</f>
        <v>0</v>
      </c>
      <c r="K39" s="1">
        <v>6</v>
      </c>
    </row>
    <row r="40" spans="1:11" ht="154.5" customHeight="1" thickBot="1">
      <c r="A40" s="11" t="s">
        <v>47</v>
      </c>
      <c r="B40" s="8" t="s">
        <v>1</v>
      </c>
      <c r="C40" s="7" t="s">
        <v>5</v>
      </c>
      <c r="D40" s="7" t="s">
        <v>46</v>
      </c>
      <c r="E40" s="9">
        <v>925</v>
      </c>
      <c r="F40" s="59">
        <v>44.2</v>
      </c>
      <c r="G40" s="59">
        <f t="shared" ref="G40:G45" si="14">SUM(H40-F40)</f>
        <v>0</v>
      </c>
      <c r="H40" s="59">
        <v>44.2</v>
      </c>
      <c r="I40" s="10">
        <v>0</v>
      </c>
      <c r="J40" s="10">
        <v>0</v>
      </c>
    </row>
    <row r="41" spans="1:11" ht="38.25" thickBot="1">
      <c r="A41" s="21" t="s">
        <v>48</v>
      </c>
      <c r="B41" s="8" t="s">
        <v>1</v>
      </c>
      <c r="C41" s="7" t="s">
        <v>31</v>
      </c>
      <c r="D41" s="7" t="s">
        <v>32</v>
      </c>
      <c r="E41" s="9">
        <v>914</v>
      </c>
      <c r="F41" s="59">
        <f>235+963.7</f>
        <v>1198.7</v>
      </c>
      <c r="G41" s="59">
        <f t="shared" si="14"/>
        <v>0</v>
      </c>
      <c r="H41" s="59">
        <f>235+963.7</f>
        <v>1198.7</v>
      </c>
      <c r="I41" s="10">
        <v>251</v>
      </c>
      <c r="J41" s="10">
        <v>0</v>
      </c>
    </row>
    <row r="42" spans="1:11" ht="75.75" thickBot="1">
      <c r="A42" s="21" t="s">
        <v>49</v>
      </c>
      <c r="B42" s="8" t="s">
        <v>1</v>
      </c>
      <c r="C42" s="7" t="s">
        <v>31</v>
      </c>
      <c r="D42" s="7" t="s">
        <v>32</v>
      </c>
      <c r="E42" s="9">
        <v>914</v>
      </c>
      <c r="F42" s="59">
        <v>135</v>
      </c>
      <c r="G42" s="59">
        <f t="shared" si="14"/>
        <v>0</v>
      </c>
      <c r="H42" s="59">
        <v>135</v>
      </c>
      <c r="I42" s="10">
        <v>0</v>
      </c>
      <c r="J42" s="10">
        <v>0</v>
      </c>
    </row>
    <row r="43" spans="1:11" ht="188.25" thickBot="1">
      <c r="A43" s="11" t="s">
        <v>50</v>
      </c>
      <c r="B43" s="9">
        <v>500</v>
      </c>
      <c r="C43" s="7" t="s">
        <v>31</v>
      </c>
      <c r="D43" s="7" t="s">
        <v>39</v>
      </c>
      <c r="E43" s="9">
        <v>925</v>
      </c>
      <c r="F43" s="59">
        <v>3001</v>
      </c>
      <c r="G43" s="59">
        <f t="shared" si="14"/>
        <v>0</v>
      </c>
      <c r="H43" s="59">
        <v>3001</v>
      </c>
      <c r="I43" s="10">
        <v>0</v>
      </c>
      <c r="J43" s="10">
        <v>0</v>
      </c>
    </row>
    <row r="44" spans="1:11" ht="19.5" hidden="1" thickBot="1">
      <c r="A44" s="11"/>
      <c r="B44" s="9"/>
      <c r="C44" s="7"/>
      <c r="D44" s="7"/>
      <c r="E44" s="9"/>
      <c r="F44" s="65"/>
      <c r="G44" s="65"/>
      <c r="H44" s="65"/>
      <c r="I44" s="24"/>
      <c r="J44" s="24"/>
    </row>
    <row r="45" spans="1:11" ht="39.75" customHeight="1" thickBot="1">
      <c r="A45" s="68" t="s">
        <v>64</v>
      </c>
      <c r="B45" s="9">
        <v>500</v>
      </c>
      <c r="C45" s="7" t="s">
        <v>31</v>
      </c>
      <c r="D45" s="7" t="s">
        <v>39</v>
      </c>
      <c r="E45" s="9">
        <v>925</v>
      </c>
      <c r="F45" s="65">
        <v>0</v>
      </c>
      <c r="G45" s="59">
        <f t="shared" si="14"/>
        <v>50</v>
      </c>
      <c r="H45" s="65">
        <v>50</v>
      </c>
      <c r="I45" s="24">
        <v>0</v>
      </c>
      <c r="J45" s="24">
        <v>0</v>
      </c>
    </row>
    <row r="46" spans="1:11" ht="44.25" customHeight="1" thickBot="1">
      <c r="A46" s="69" t="s">
        <v>65</v>
      </c>
      <c r="B46" s="9">
        <v>500</v>
      </c>
      <c r="C46" s="7" t="s">
        <v>5</v>
      </c>
      <c r="D46" s="7" t="s">
        <v>46</v>
      </c>
      <c r="E46" s="9">
        <v>925</v>
      </c>
      <c r="F46" s="65">
        <v>1000</v>
      </c>
      <c r="G46" s="59">
        <f>SUM(H46-F46)</f>
        <v>0</v>
      </c>
      <c r="H46" s="65">
        <v>1000</v>
      </c>
      <c r="I46" s="24">
        <v>0</v>
      </c>
      <c r="J46" s="24">
        <v>0</v>
      </c>
    </row>
    <row r="47" spans="1:11" ht="38.25" thickBot="1">
      <c r="A47" s="6" t="s">
        <v>51</v>
      </c>
      <c r="B47" s="7"/>
      <c r="C47" s="8" t="s">
        <v>4</v>
      </c>
      <c r="D47" s="8" t="s">
        <v>39</v>
      </c>
      <c r="E47" s="9">
        <v>927</v>
      </c>
      <c r="F47" s="59">
        <f>SUM(F48)</f>
        <v>41851</v>
      </c>
      <c r="G47" s="59">
        <f>SUM(G48)</f>
        <v>0</v>
      </c>
      <c r="H47" s="59">
        <f>SUM(H48)</f>
        <v>41851</v>
      </c>
      <c r="I47" s="10">
        <f t="shared" ref="I47:J47" si="15">I48</f>
        <v>0</v>
      </c>
      <c r="J47" s="10">
        <f t="shared" si="15"/>
        <v>0</v>
      </c>
      <c r="K47" s="1">
        <v>5</v>
      </c>
    </row>
    <row r="48" spans="1:11" ht="113.25" thickBot="1">
      <c r="A48" s="25" t="s">
        <v>52</v>
      </c>
      <c r="B48" s="9">
        <v>500</v>
      </c>
      <c r="C48" s="8">
        <v>14</v>
      </c>
      <c r="D48" s="8" t="s">
        <v>39</v>
      </c>
      <c r="E48" s="9">
        <v>927</v>
      </c>
      <c r="F48" s="59">
        <v>41851</v>
      </c>
      <c r="G48" s="61">
        <f>SUM(H48-F48)</f>
        <v>0</v>
      </c>
      <c r="H48" s="59">
        <v>41851</v>
      </c>
      <c r="I48" s="10">
        <v>0</v>
      </c>
      <c r="J48" s="10">
        <v>0</v>
      </c>
    </row>
    <row r="49" spans="1:11" ht="38.25" thickBot="1">
      <c r="A49" s="26" t="s">
        <v>53</v>
      </c>
      <c r="B49" s="27"/>
      <c r="C49" s="28" t="s">
        <v>28</v>
      </c>
      <c r="D49" s="28" t="s">
        <v>21</v>
      </c>
      <c r="E49" s="29">
        <v>925</v>
      </c>
      <c r="F49" s="62">
        <f>SUM(F50:F51)</f>
        <v>5981.8</v>
      </c>
      <c r="G49" s="62">
        <f t="shared" ref="G49" si="16">SUM(G50:G51)</f>
        <v>0</v>
      </c>
      <c r="H49" s="62">
        <f>SUM(H50:H51)</f>
        <v>5981.8</v>
      </c>
      <c r="I49" s="30">
        <v>0</v>
      </c>
      <c r="J49" s="30">
        <v>0</v>
      </c>
      <c r="K49" s="1">
        <v>11</v>
      </c>
    </row>
    <row r="50" spans="1:11" ht="42.75" customHeight="1">
      <c r="A50" s="39" t="s">
        <v>54</v>
      </c>
      <c r="B50" s="44">
        <v>500</v>
      </c>
      <c r="C50" s="40" t="s">
        <v>28</v>
      </c>
      <c r="D50" s="40" t="s">
        <v>21</v>
      </c>
      <c r="E50" s="41">
        <v>925</v>
      </c>
      <c r="F50" s="61">
        <v>4700</v>
      </c>
      <c r="G50" s="61">
        <v>0</v>
      </c>
      <c r="H50" s="61">
        <v>4700</v>
      </c>
      <c r="I50" s="42">
        <v>0</v>
      </c>
      <c r="J50" s="42">
        <v>0</v>
      </c>
    </row>
    <row r="51" spans="1:11" ht="49.5" customHeight="1">
      <c r="A51" s="45" t="s">
        <v>54</v>
      </c>
      <c r="B51" s="46">
        <v>500</v>
      </c>
      <c r="C51" s="47" t="s">
        <v>28</v>
      </c>
      <c r="D51" s="47" t="s">
        <v>57</v>
      </c>
      <c r="E51" s="48">
        <v>925</v>
      </c>
      <c r="F51" s="63">
        <f>1279.1+2.7</f>
        <v>1281.8</v>
      </c>
      <c r="G51" s="63">
        <f>SUM(H51-F51)</f>
        <v>0</v>
      </c>
      <c r="H51" s="63">
        <f>1279.1+2.7</f>
        <v>1281.8</v>
      </c>
      <c r="I51" s="49">
        <v>0</v>
      </c>
      <c r="J51" s="49">
        <v>0</v>
      </c>
    </row>
    <row r="52" spans="1:11">
      <c r="A52" s="43"/>
      <c r="B52" s="43"/>
      <c r="C52" s="43"/>
      <c r="D52" s="43"/>
      <c r="E52" s="43"/>
      <c r="F52" s="64"/>
      <c r="G52" s="64"/>
      <c r="H52" s="64"/>
      <c r="I52" s="43"/>
      <c r="J52" s="43"/>
    </row>
    <row r="54" spans="1:11" hidden="1"/>
    <row r="55" spans="1:11" ht="62.25" hidden="1" customHeight="1">
      <c r="F55" s="38">
        <f>SUM(F6+F10)</f>
        <v>133989.02834999998</v>
      </c>
      <c r="G55" s="38">
        <f>SUM(G6+G10)</f>
        <v>5951.6999999999971</v>
      </c>
      <c r="H55" s="66">
        <f>SUM(H6+H10)</f>
        <v>139940.72834999999</v>
      </c>
    </row>
    <row r="58" spans="1:11">
      <c r="H58" s="38"/>
    </row>
    <row r="61" spans="1:11" ht="65.25" customHeight="1">
      <c r="G61" s="58"/>
    </row>
  </sheetData>
  <mergeCells count="2">
    <mergeCell ref="E1:K1"/>
    <mergeCell ref="A3:J3"/>
  </mergeCells>
  <pageMargins left="0.7" right="0.7" top="0.28999999999999998" bottom="0.75" header="0.3" footer="0.3"/>
  <pageSetup paperSize="9" scale="3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2024-11-27T13:04:46Z</cp:lastPrinted>
  <dcterms:created xsi:type="dcterms:W3CDTF">2022-03-17T08:42:54Z</dcterms:created>
  <dcterms:modified xsi:type="dcterms:W3CDTF">2024-11-27T13:06:23Z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