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10" windowWidth="28455" windowHeight="11445"/>
  </bookViews>
  <sheets>
    <sheet name="Документ" sheetId="2" r:id="rId1"/>
  </sheets>
  <definedNames>
    <definedName name="_xlnm._FilterDatabase" localSheetId="0" hidden="1">Документ!$H$1:$H$12</definedName>
    <definedName name="_xlnm.Print_Titles" localSheetId="0">Документ!#REF!</definedName>
  </definedNames>
  <calcPr calcId="125725"/>
</workbook>
</file>

<file path=xl/calcChain.xml><?xml version="1.0" encoding="utf-8"?>
<calcChain xmlns="http://schemas.openxmlformats.org/spreadsheetml/2006/main">
  <c r="H42" i="2"/>
  <c r="G27" l="1"/>
  <c r="G15"/>
  <c r="G34"/>
  <c r="H37" l="1"/>
  <c r="H48"/>
  <c r="G48"/>
  <c r="H49"/>
  <c r="H17"/>
  <c r="H43"/>
  <c r="H44"/>
  <c r="G43"/>
  <c r="G47"/>
  <c r="G45" s="1"/>
  <c r="H45" s="1"/>
  <c r="G20" l="1"/>
  <c r="G21"/>
  <c r="G31"/>
  <c r="G22"/>
  <c r="G11"/>
  <c r="G10" s="1"/>
  <c r="J41"/>
  <c r="I41"/>
  <c r="J34"/>
  <c r="I34"/>
  <c r="J31"/>
  <c r="I31"/>
  <c r="J27"/>
  <c r="I27"/>
  <c r="J22"/>
  <c r="I22"/>
  <c r="J19"/>
  <c r="I19"/>
  <c r="J15"/>
  <c r="I15"/>
  <c r="J14"/>
  <c r="J11"/>
  <c r="I11"/>
  <c r="J10"/>
  <c r="I10"/>
  <c r="H40"/>
  <c r="H39"/>
  <c r="H38"/>
  <c r="H36"/>
  <c r="H35"/>
  <c r="H33"/>
  <c r="H32"/>
  <c r="H29"/>
  <c r="H28"/>
  <c r="H26"/>
  <c r="H25"/>
  <c r="H24"/>
  <c r="H23"/>
  <c r="H16"/>
  <c r="H13"/>
  <c r="H12"/>
  <c r="F41"/>
  <c r="F34"/>
  <c r="H34" s="1"/>
  <c r="F31"/>
  <c r="F27"/>
  <c r="F22"/>
  <c r="H22" s="1"/>
  <c r="F19"/>
  <c r="F15"/>
  <c r="F11"/>
  <c r="F10" s="1"/>
  <c r="F14" l="1"/>
  <c r="H15"/>
  <c r="I14"/>
  <c r="I50" s="1"/>
  <c r="H27"/>
  <c r="J50"/>
  <c r="H31"/>
  <c r="F50"/>
  <c r="H10"/>
  <c r="H11"/>
  <c r="F8" l="1"/>
  <c r="H8" l="1"/>
  <c r="G8" l="1"/>
  <c r="G19"/>
  <c r="H19" l="1"/>
  <c r="G41" l="1"/>
  <c r="H41" l="1"/>
  <c r="G14"/>
  <c r="G50" s="1"/>
  <c r="H14"/>
  <c r="H50" s="1"/>
</calcChain>
</file>

<file path=xl/sharedStrings.xml><?xml version="1.0" encoding="utf-8"?>
<sst xmlns="http://schemas.openxmlformats.org/spreadsheetml/2006/main" count="129" uniqueCount="66">
  <si>
    <t>Наименование</t>
  </si>
  <si>
    <t>500</t>
  </si>
  <si>
    <t>Раздел I. Дотации бюджетам поселений</t>
  </si>
  <si>
    <t>14</t>
  </si>
  <si>
    <t>01</t>
  </si>
  <si>
    <t>Раздел II. Иные межбюджетные трансферты бюджетам поселений</t>
  </si>
  <si>
    <t>ВР</t>
  </si>
  <si>
    <t>Рз</t>
  </si>
  <si>
    <t>ПР</t>
  </si>
  <si>
    <t>ГРБС</t>
  </si>
  <si>
    <t>2025 год</t>
  </si>
  <si>
    <t>Муниципальная программа "Развитие образования, молодежной политики и спорта в Хохольском муниципальном районе"</t>
  </si>
  <si>
    <t>Муниципальная программа "Повышение энергоэффективности и развитие энергетики Хохольского муниципального района"</t>
  </si>
  <si>
    <t>Сумма (тыс.рублей)</t>
  </si>
  <si>
    <t>2026 год</t>
  </si>
  <si>
    <t xml:space="preserve">Муниципальная программа "Управление муниципальными финансами"  </t>
  </si>
  <si>
    <t>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" 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</si>
  <si>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 (Межбюджетные трансферты)</t>
  </si>
  <si>
    <t>Муниципальная программа "Муниципальное управление."</t>
  </si>
  <si>
    <t>04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</si>
  <si>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 (Межбюджетные трансферты)</t>
  </si>
  <si>
    <t>Муниципальная программа "Создание условий для развития транспортной системы и дорожного хозяйства"</t>
  </si>
  <si>
    <t>09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</si>
  <si>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" (Межбюджетные трансферты)</t>
  </si>
  <si>
    <t>08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</si>
  <si>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области"</t>
  </si>
  <si>
    <t>05</t>
  </si>
  <si>
    <t>02</t>
  </si>
  <si>
    <t>Расходы по реализации мероприятий по ремонту обьектов теплоэнергетического хозяйства( Межбюджетные трансферты)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</si>
  <si>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 (Межбюджетные трансферты)</t>
  </si>
  <si>
    <t>Расходы на модернизацию уличного освещения  в рамках программы "Повышение энергоэффективности и развитие энергетики Хохольского муниципального района" (Межбюджетные трансферты)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</si>
  <si>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района" (Межбюджетные трансферты)</t>
  </si>
  <si>
    <t>03</t>
  </si>
  <si>
    <t>07</t>
  </si>
  <si>
    <t>Мероприятия по созданию условий для развития физической культуры и массового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" ((Межбюджетные трансферты)</t>
  </si>
  <si>
    <t>11</t>
  </si>
  <si>
    <t>Муниципальная программа 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</si>
  <si>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13</t>
  </si>
  <si>
    <t>Ликвидация мест несанкционированного размещения отходов  (Межбюджетные трансферты)</t>
  </si>
  <si>
    <t xml:space="preserve">Муниципальная программа "Управление муниципальными финансами" </t>
  </si>
  <si>
    <t>Прочие межбюджетные трансферты, передаваемые бюджетам поселений Хохольского муниципального района 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</si>
  <si>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изменения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</si>
  <si>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управление."(Межбюджетные трансферты)</t>
  </si>
  <si>
    <t>Муниципальная программа "Защита населения и территории Хохольского муниципального района от чрезвычайных ситуаций природного и техногенного характера"</t>
  </si>
  <si>
    <t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</si>
  <si>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(Межбюджетные трансферты)</t>
  </si>
  <si>
    <t>2027 год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</si>
  <si>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</si>
  <si>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Расходы на мероприятия по развитию градостроительной деятельности (Межбюджетные трансферты)</t>
  </si>
  <si>
    <t>00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</si>
  <si>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"(Межбюджетные трансферты)</t>
  </si>
  <si>
    <t>Расходы на содержание и обслуживание мест массового отдыха наеления (Межбюджетные трансферты)</t>
  </si>
  <si>
    <t xml:space="preserve"> 2025 год                    с учетом изменений</t>
  </si>
  <si>
    <t xml:space="preserve">Бюджетные ассигнования на предоставление межбюджетных трансфертов 
бюджетам поселений Хохольского муниципального района 
на 2025 год и на плановый период 2026 и 2027 годов
</t>
  </si>
  <si>
    <t xml:space="preserve">Приложение 8
к решению Совета народных депутатов Хохольского муниципального района "О внесении изменений в решение Совета народных депутатов  от 27.12.2024 года № 65 « О районном бюджете на 2025 год  и на плановый период 2026 и 2027 годов»
  №      от "  "мая     2025 г.  </t>
  </si>
  <si>
    <t>Муниципальная программа «Создание условий для развития транспортной системы и дорожного хозяйства»</t>
  </si>
  <si>
    <t>Субсидии местным бюджетам на капитальный ремонт и ремонт автомобильных дорог общего пользования местного значения (Межбюджетные трансферты)</t>
  </si>
  <si>
    <t>12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</si>
  <si>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</si>
  <si>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Муниципальная программа "Развитие культуры и туризма в Хохольском муниципальном районе"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</si>
  <si>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(Межбюджетные трансферты)</t>
  </si>
  <si>
    <t>Расходы на проведение социально значимых мероприятий(Межбюджетные трансферты)</t>
  </si>
  <si>
    <t>Благоустройство сельских поселений (Межбюджетные трансферты)</t>
  </si>
  <si>
    <t>Подготовка и проведение муниципальных выборов Хохольского муниципального района Воронежской области в рамках подпрограммы "Обеспечение реализации муниципальной программы" программы "Муниципальное управление"(межбюджетные трансферты)</t>
  </si>
  <si>
    <t>Расходы на уличное освещение (Межбюджетные трансферты)</t>
  </si>
  <si>
    <t>Обеспечение комплексного развития сельских территорий  (Межбюджетные трансферты)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</si>
</sst>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\,\#\#0\.0"/>
  </numFmts>
  <fonts count="20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name val="Calibri"/>
      <family val="2"/>
      <scheme val="minor"/>
    </font>
    <font>
      <sz val="20"/>
      <name val="Calibri"/>
      <family val="2"/>
      <scheme val="minor"/>
    </font>
    <font>
      <sz val="14"/>
      <name val="Calibri"/>
      <family val="2"/>
      <scheme val="minor"/>
    </font>
    <font>
      <sz val="14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FD5AB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0" fontId="4" fillId="2" borderId="3">
      <alignment horizontal="left" vertical="top" wrapText="1"/>
    </xf>
    <xf numFmtId="49" fontId="4" fillId="2" borderId="4">
      <alignment horizontal="center" vertical="top" wrapText="1" shrinkToFit="1"/>
    </xf>
    <xf numFmtId="164" fontId="4" fillId="2" borderId="4">
      <alignment horizontal="right" vertical="top" wrapText="1" shrinkToFit="1"/>
    </xf>
    <xf numFmtId="164" fontId="4" fillId="2" borderId="5">
      <alignment horizontal="right" vertical="top" shrinkToFit="1"/>
    </xf>
    <xf numFmtId="0" fontId="3" fillId="3" borderId="6">
      <alignment horizontal="left" vertical="top" wrapText="1"/>
    </xf>
    <xf numFmtId="49" fontId="3" fillId="3" borderId="7">
      <alignment horizontal="center" vertical="top" shrinkToFit="1"/>
    </xf>
    <xf numFmtId="164" fontId="3" fillId="3" borderId="7">
      <alignment horizontal="right" vertical="top" shrinkToFit="1"/>
    </xf>
    <xf numFmtId="164" fontId="3" fillId="3" borderId="8">
      <alignment horizontal="right" vertical="top" shrinkToFit="1"/>
    </xf>
    <xf numFmtId="0" fontId="5" fillId="0" borderId="9">
      <alignment horizontal="left" vertical="top" wrapText="1"/>
    </xf>
    <xf numFmtId="49" fontId="2" fillId="0" borderId="10">
      <alignment horizontal="center" vertical="top" shrinkToFit="1"/>
    </xf>
    <xf numFmtId="164" fontId="2" fillId="0" borderId="10">
      <alignment horizontal="right" vertical="top" shrinkToFit="1"/>
    </xf>
    <xf numFmtId="164" fontId="6" fillId="0" borderId="11">
      <alignment horizontal="right" vertical="top" shrinkToFit="1"/>
    </xf>
    <xf numFmtId="164" fontId="4" fillId="4" borderId="12">
      <alignment horizontal="right" shrinkToFit="1"/>
    </xf>
    <xf numFmtId="164" fontId="4" fillId="4" borderId="13">
      <alignment horizontal="right" shrinkToFi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" fontId="4" fillId="4" borderId="12">
      <alignment horizontal="right" shrinkToFit="1"/>
    </xf>
    <xf numFmtId="4" fontId="4" fillId="4" borderId="13">
      <alignment horizontal="right" shrinkToFit="1"/>
    </xf>
    <xf numFmtId="4" fontId="4" fillId="2" borderId="4">
      <alignment horizontal="right" vertical="top" wrapText="1" shrinkToFit="1"/>
    </xf>
    <xf numFmtId="4" fontId="4" fillId="2" borderId="5">
      <alignment horizontal="right" vertical="top" shrinkToFit="1"/>
    </xf>
    <xf numFmtId="4" fontId="3" fillId="3" borderId="7">
      <alignment horizontal="right" vertical="top" shrinkToFit="1"/>
    </xf>
    <xf numFmtId="4" fontId="3" fillId="3" borderId="8">
      <alignment horizontal="right" vertical="top" shrinkToFit="1"/>
    </xf>
    <xf numFmtId="4" fontId="2" fillId="0" borderId="10">
      <alignment horizontal="right" vertical="top" shrinkToFit="1"/>
    </xf>
    <xf numFmtId="4" fontId="6" fillId="0" borderId="11">
      <alignment horizontal="right" vertical="top" shrinkToFit="1"/>
    </xf>
    <xf numFmtId="0" fontId="5" fillId="0" borderId="9">
      <alignment horizontal="left" vertical="top" wrapText="1"/>
    </xf>
    <xf numFmtId="49" fontId="8" fillId="0" borderId="10">
      <alignment horizontal="center" vertical="top" shrinkToFit="1"/>
    </xf>
    <xf numFmtId="49" fontId="2" fillId="0" borderId="10">
      <alignment horizontal="center" vertical="top" shrinkToFit="1"/>
    </xf>
    <xf numFmtId="164" fontId="2" fillId="0" borderId="10">
      <alignment horizontal="right" vertical="top" shrinkToFit="1"/>
    </xf>
    <xf numFmtId="0" fontId="5" fillId="0" borderId="9">
      <alignment horizontal="left" vertical="top" wrapText="1"/>
    </xf>
    <xf numFmtId="49" fontId="9" fillId="0" borderId="10">
      <alignment horizontal="center" vertical="top" shrinkToFit="1"/>
    </xf>
    <xf numFmtId="164" fontId="9" fillId="0" borderId="10">
      <alignment horizontal="right" vertical="top" shrinkToFit="1"/>
    </xf>
    <xf numFmtId="0" fontId="5" fillId="0" borderId="9">
      <alignment horizontal="left" vertical="top" wrapText="1"/>
    </xf>
    <xf numFmtId="0" fontId="1" fillId="0" borderId="1"/>
    <xf numFmtId="0" fontId="1" fillId="0" borderId="1"/>
    <xf numFmtId="165" fontId="4" fillId="2" borderId="4">
      <alignment horizontal="right" vertical="top" shrinkToFit="1"/>
    </xf>
    <xf numFmtId="165" fontId="4" fillId="2" borderId="5">
      <alignment horizontal="right" vertical="top" shrinkToFit="1"/>
    </xf>
    <xf numFmtId="165" fontId="2" fillId="0" borderId="11">
      <alignment horizontal="right" vertical="top" shrinkToFit="1"/>
    </xf>
    <xf numFmtId="164" fontId="2" fillId="0" borderId="10">
      <alignment horizontal="right" vertical="top" shrinkToFit="1"/>
    </xf>
  </cellStyleXfs>
  <cellXfs count="46">
    <xf numFmtId="0" fontId="0" fillId="0" borderId="0" xfId="0"/>
    <xf numFmtId="0" fontId="0" fillId="0" borderId="0" xfId="0" applyProtection="1">
      <protection locked="0"/>
    </xf>
    <xf numFmtId="0" fontId="0" fillId="0" borderId="1" xfId="0" applyBorder="1"/>
    <xf numFmtId="0" fontId="10" fillId="0" borderId="1" xfId="0" applyFont="1" applyFill="1" applyBorder="1"/>
    <xf numFmtId="0" fontId="10" fillId="0" borderId="14" xfId="0" applyFont="1" applyFill="1" applyBorder="1" applyAlignment="1">
      <alignment horizontal="center"/>
    </xf>
    <xf numFmtId="0" fontId="10" fillId="0" borderId="14" xfId="0" applyFont="1" applyFill="1" applyBorder="1" applyAlignment="1">
      <alignment horizontal="center" wrapText="1"/>
    </xf>
    <xf numFmtId="164" fontId="0" fillId="0" borderId="0" xfId="0" applyNumberFormat="1" applyProtection="1">
      <protection locked="0"/>
    </xf>
    <xf numFmtId="0" fontId="10" fillId="0" borderId="14" xfId="0" applyFont="1" applyFill="1" applyBorder="1"/>
    <xf numFmtId="164" fontId="12" fillId="5" borderId="15" xfId="0" applyNumberFormat="1" applyFont="1" applyFill="1" applyBorder="1" applyAlignment="1">
      <alignment horizontal="center" wrapText="1"/>
    </xf>
    <xf numFmtId="164" fontId="13" fillId="5" borderId="15" xfId="38" applyNumberFormat="1" applyFont="1" applyFill="1" applyBorder="1" applyAlignment="1">
      <alignment horizontal="center"/>
    </xf>
    <xf numFmtId="164" fontId="14" fillId="5" borderId="15" xfId="38" applyNumberFormat="1" applyFont="1" applyFill="1" applyBorder="1" applyAlignment="1">
      <alignment horizontal="center"/>
    </xf>
    <xf numFmtId="164" fontId="0" fillId="0" borderId="1" xfId="0" applyNumberFormat="1" applyBorder="1"/>
    <xf numFmtId="0" fontId="5" fillId="0" borderId="9" xfId="30" applyNumberFormat="1" applyProtection="1">
      <alignment horizontal="left" vertical="top" wrapText="1"/>
    </xf>
    <xf numFmtId="0" fontId="11" fillId="5" borderId="15" xfId="0" applyFont="1" applyFill="1" applyBorder="1" applyAlignment="1">
      <alignment horizontal="left" wrapText="1"/>
    </xf>
    <xf numFmtId="0" fontId="11" fillId="5" borderId="15" xfId="0" applyFont="1" applyFill="1" applyBorder="1" applyAlignment="1">
      <alignment horizontal="center" wrapText="1"/>
    </xf>
    <xf numFmtId="49" fontId="11" fillId="5" borderId="15" xfId="0" applyNumberFormat="1" applyFont="1" applyFill="1" applyBorder="1" applyAlignment="1">
      <alignment horizontal="center" wrapText="1"/>
    </xf>
    <xf numFmtId="164" fontId="11" fillId="5" borderId="15" xfId="0" applyNumberFormat="1" applyFont="1" applyFill="1" applyBorder="1" applyAlignment="1">
      <alignment horizontal="center" wrapText="1"/>
    </xf>
    <xf numFmtId="0" fontId="10" fillId="5" borderId="15" xfId="0" applyFont="1" applyFill="1" applyBorder="1" applyAlignment="1">
      <alignment horizontal="left" wrapText="1"/>
    </xf>
    <xf numFmtId="0" fontId="10" fillId="5" borderId="15" xfId="0" applyFont="1" applyFill="1" applyBorder="1" applyAlignment="1">
      <alignment horizontal="center" wrapText="1"/>
    </xf>
    <xf numFmtId="49" fontId="10" fillId="5" borderId="15" xfId="0" applyNumberFormat="1" applyFont="1" applyFill="1" applyBorder="1" applyAlignment="1">
      <alignment horizontal="center" wrapText="1"/>
    </xf>
    <xf numFmtId="164" fontId="10" fillId="5" borderId="15" xfId="0" applyNumberFormat="1" applyFont="1" applyFill="1" applyBorder="1" applyAlignment="1">
      <alignment horizontal="center" wrapText="1"/>
    </xf>
    <xf numFmtId="0" fontId="16" fillId="0" borderId="0" xfId="0" applyFont="1" applyProtection="1">
      <protection locked="0"/>
    </xf>
    <xf numFmtId="0" fontId="10" fillId="5" borderId="15" xfId="0" applyFont="1" applyFill="1" applyBorder="1" applyAlignment="1">
      <alignment wrapText="1"/>
    </xf>
    <xf numFmtId="49" fontId="10" fillId="5" borderId="15" xfId="38" applyNumberFormat="1" applyFont="1" applyFill="1" applyBorder="1" applyAlignment="1">
      <alignment horizontal="center" wrapText="1"/>
    </xf>
    <xf numFmtId="49" fontId="11" fillId="5" borderId="15" xfId="38" applyNumberFormat="1" applyFont="1" applyFill="1" applyBorder="1" applyAlignment="1">
      <alignment horizontal="center" wrapText="1"/>
    </xf>
    <xf numFmtId="0" fontId="11" fillId="5" borderId="15" xfId="0" applyFont="1" applyFill="1" applyBorder="1" applyAlignment="1">
      <alignment wrapText="1"/>
    </xf>
    <xf numFmtId="0" fontId="10" fillId="5" borderId="15" xfId="38" applyFont="1" applyFill="1" applyBorder="1" applyAlignment="1">
      <alignment horizontal="left" wrapText="1"/>
    </xf>
    <xf numFmtId="0" fontId="12" fillId="5" borderId="15" xfId="39" applyNumberFormat="1" applyFont="1" applyFill="1" applyBorder="1" applyAlignment="1">
      <alignment wrapText="1"/>
    </xf>
    <xf numFmtId="0" fontId="12" fillId="5" borderId="15" xfId="0" applyFont="1" applyFill="1" applyBorder="1" applyAlignment="1">
      <alignment wrapText="1"/>
    </xf>
    <xf numFmtId="164" fontId="11" fillId="5" borderId="15" xfId="38" applyNumberFormat="1" applyFont="1" applyFill="1" applyBorder="1" applyAlignment="1">
      <alignment horizontal="center"/>
    </xf>
    <xf numFmtId="0" fontId="11" fillId="5" borderId="15" xfId="38" applyFont="1" applyFill="1" applyBorder="1" applyAlignment="1">
      <alignment horizontal="left" wrapText="1"/>
    </xf>
    <xf numFmtId="0" fontId="12" fillId="5" borderId="15" xfId="38" applyFont="1" applyFill="1" applyBorder="1" applyAlignment="1">
      <alignment horizontal="left" wrapText="1"/>
    </xf>
    <xf numFmtId="164" fontId="11" fillId="5" borderId="15" xfId="0" applyNumberFormat="1" applyFont="1" applyFill="1" applyBorder="1" applyAlignment="1">
      <alignment horizontal="center"/>
    </xf>
    <xf numFmtId="0" fontId="10" fillId="5" borderId="15" xfId="0" applyFont="1" applyFill="1" applyBorder="1" applyAlignment="1">
      <alignment horizontal="justify" vertical="top" wrapText="1"/>
    </xf>
    <xf numFmtId="0" fontId="11" fillId="5" borderId="15" xfId="38" applyFont="1" applyFill="1" applyBorder="1" applyAlignment="1">
      <alignment horizontal="center" wrapText="1"/>
    </xf>
    <xf numFmtId="164" fontId="12" fillId="5" borderId="15" xfId="0" applyNumberFormat="1" applyFont="1" applyFill="1" applyBorder="1" applyAlignment="1">
      <alignment horizontal="center"/>
    </xf>
    <xf numFmtId="164" fontId="15" fillId="5" borderId="15" xfId="0" applyNumberFormat="1" applyFont="1" applyFill="1" applyBorder="1" applyAlignment="1">
      <alignment horizontal="center" wrapText="1"/>
    </xf>
    <xf numFmtId="0" fontId="11" fillId="5" borderId="15" xfId="30" applyNumberFormat="1" applyFont="1" applyFill="1" applyBorder="1" applyProtection="1">
      <alignment horizontal="left" vertical="top" wrapText="1"/>
    </xf>
    <xf numFmtId="0" fontId="10" fillId="5" borderId="15" xfId="30" applyNumberFormat="1" applyFont="1" applyFill="1" applyBorder="1" applyProtection="1">
      <alignment horizontal="left" vertical="top" wrapText="1"/>
    </xf>
    <xf numFmtId="0" fontId="11" fillId="0" borderId="9" xfId="34" applyNumberFormat="1" applyFont="1" applyProtection="1">
      <alignment horizontal="left" vertical="top" wrapText="1"/>
    </xf>
    <xf numFmtId="164" fontId="17" fillId="0" borderId="1" xfId="0" applyNumberFormat="1" applyFont="1" applyBorder="1"/>
    <xf numFmtId="0" fontId="18" fillId="0" borderId="0" xfId="0" applyFont="1" applyProtection="1">
      <protection locked="0"/>
    </xf>
    <xf numFmtId="0" fontId="19" fillId="0" borderId="9" xfId="30" applyNumberFormat="1" applyFont="1" applyProtection="1">
      <alignment horizontal="left" vertical="top" wrapText="1"/>
    </xf>
    <xf numFmtId="0" fontId="19" fillId="0" borderId="9" xfId="34" applyNumberFormat="1" applyFont="1" applyProtection="1">
      <alignment horizontal="left" vertical="top" wrapText="1"/>
    </xf>
    <xf numFmtId="0" fontId="0" fillId="0" borderId="1" xfId="0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</cellXfs>
  <cellStyles count="44">
    <cellStyle name="br" xfId="19"/>
    <cellStyle name="col" xfId="18"/>
    <cellStyle name="ex58" xfId="22"/>
    <cellStyle name="ex59" xfId="23"/>
    <cellStyle name="ex60" xfId="3"/>
    <cellStyle name="ex61" xfId="4"/>
    <cellStyle name="ex62" xfId="24"/>
    <cellStyle name="ex63" xfId="25"/>
    <cellStyle name="ex64" xfId="7"/>
    <cellStyle name="ex65" xfId="8"/>
    <cellStyle name="ex66" xfId="26"/>
    <cellStyle name="ex67" xfId="27"/>
    <cellStyle name="ex68" xfId="11"/>
    <cellStyle name="ex69" xfId="12"/>
    <cellStyle name="ex70" xfId="28"/>
    <cellStyle name="ex71" xfId="29"/>
    <cellStyle name="ex73" xfId="31"/>
    <cellStyle name="ex76" xfId="30"/>
    <cellStyle name="ex77" xfId="32"/>
    <cellStyle name="ex84" xfId="34"/>
    <cellStyle name="ex85" xfId="35"/>
    <cellStyle name="ex88" xfId="37"/>
    <cellStyle name="st100" xfId="43"/>
    <cellStyle name="st57" xfId="1"/>
    <cellStyle name="st72" xfId="15"/>
    <cellStyle name="st73" xfId="16"/>
    <cellStyle name="st74" xfId="5"/>
    <cellStyle name="st75" xfId="6"/>
    <cellStyle name="st76" xfId="9"/>
    <cellStyle name="st77" xfId="10"/>
    <cellStyle name="st78" xfId="13"/>
    <cellStyle name="st79" xfId="14"/>
    <cellStyle name="st82" xfId="40"/>
    <cellStyle name="st83" xfId="41"/>
    <cellStyle name="st88" xfId="33"/>
    <cellStyle name="st89" xfId="42"/>
    <cellStyle name="st96" xfId="36"/>
    <cellStyle name="style0" xfId="20"/>
    <cellStyle name="td" xfId="21"/>
    <cellStyle name="tr" xfId="17"/>
    <cellStyle name="xl_bot_header" xfId="2"/>
    <cellStyle name="Обычный" xfId="0" builtinId="0"/>
    <cellStyle name="Обычный 2" xfId="38"/>
    <cellStyle name="Обычный 3" xfId="39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3"/>
  <sheetViews>
    <sheetView showGridLines="0" tabSelected="1" zoomScale="86" zoomScaleNormal="86" workbookViewId="0">
      <pane ySplit="2" topLeftCell="A3" activePane="bottomLeft" state="frozen"/>
      <selection pane="bottomLeft" activeCell="R1" sqref="R1:R1048576"/>
    </sheetView>
  </sheetViews>
  <sheetFormatPr defaultRowHeight="15"/>
  <cols>
    <col min="1" max="1" width="71.42578125" style="1" customWidth="1"/>
    <col min="2" max="2" width="11" style="1" customWidth="1"/>
    <col min="3" max="4" width="7.5703125" style="1" customWidth="1"/>
    <col min="5" max="5" width="11.42578125" style="1" customWidth="1"/>
    <col min="6" max="6" width="18.7109375" style="1" customWidth="1"/>
    <col min="7" max="7" width="19.140625" style="1" customWidth="1"/>
    <col min="8" max="8" width="21" style="1" customWidth="1"/>
    <col min="9" max="9" width="17.5703125" style="1" customWidth="1"/>
    <col min="10" max="10" width="20.5703125" style="1" customWidth="1"/>
    <col min="11" max="13" width="17.140625" style="1" hidden="1" customWidth="1"/>
    <col min="14" max="14" width="22.7109375" style="1" hidden="1" customWidth="1"/>
    <col min="15" max="15" width="22.85546875" style="1" customWidth="1"/>
    <col min="16" max="16" width="9.140625" style="1"/>
    <col min="17" max="17" width="35.7109375" style="1" customWidth="1"/>
    <col min="18" max="18" width="20.85546875" style="1" customWidth="1"/>
    <col min="19" max="16384" width="9.140625" style="1"/>
  </cols>
  <sheetData>
    <row r="1" spans="1:11" ht="93.75" customHeight="1">
      <c r="A1" s="2"/>
      <c r="B1" s="2"/>
      <c r="C1" s="2"/>
      <c r="D1" s="2"/>
      <c r="E1" s="44" t="s">
        <v>54</v>
      </c>
      <c r="F1" s="44"/>
      <c r="G1" s="44"/>
      <c r="H1" s="44"/>
      <c r="I1" s="44"/>
      <c r="J1" s="44"/>
      <c r="K1" s="44"/>
    </row>
    <row r="2" spans="1:11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ht="81" customHeight="1">
      <c r="A3" s="45" t="s">
        <v>53</v>
      </c>
      <c r="B3" s="45"/>
      <c r="C3" s="45"/>
      <c r="D3" s="45"/>
      <c r="E3" s="45"/>
      <c r="F3" s="45"/>
      <c r="G3" s="45"/>
      <c r="H3" s="45"/>
      <c r="I3" s="45"/>
      <c r="J3" s="45"/>
    </row>
    <row r="4" spans="1:11" ht="19.5" thickBot="1">
      <c r="A4" s="3"/>
      <c r="B4" s="3"/>
      <c r="C4" s="3"/>
      <c r="D4" s="3"/>
      <c r="E4" s="3"/>
      <c r="F4" s="3"/>
      <c r="G4" s="3"/>
      <c r="H4" s="3"/>
      <c r="I4" s="3" t="s">
        <v>13</v>
      </c>
      <c r="J4" s="3"/>
    </row>
    <row r="5" spans="1:11" ht="75.75" customHeight="1">
      <c r="A5" s="4" t="s">
        <v>0</v>
      </c>
      <c r="B5" s="7" t="s">
        <v>6</v>
      </c>
      <c r="C5" s="7" t="s">
        <v>7</v>
      </c>
      <c r="D5" s="7" t="s">
        <v>8</v>
      </c>
      <c r="E5" s="7" t="s">
        <v>9</v>
      </c>
      <c r="F5" s="4" t="s">
        <v>10</v>
      </c>
      <c r="G5" s="4" t="s">
        <v>41</v>
      </c>
      <c r="H5" s="5" t="s">
        <v>52</v>
      </c>
      <c r="I5" s="4" t="s">
        <v>14</v>
      </c>
      <c r="J5" s="4" t="s">
        <v>46</v>
      </c>
    </row>
    <row r="6" spans="1:11" hidden="1"/>
    <row r="7" spans="1:11" hidden="1"/>
    <row r="8" spans="1:11" ht="62.25" hidden="1" customHeight="1">
      <c r="A8" s="41"/>
      <c r="F8" s="6" t="e">
        <f>SUM(#REF!+#REF!)</f>
        <v>#REF!</v>
      </c>
      <c r="G8" s="6" t="e">
        <f>SUM(#REF!+#REF!)</f>
        <v>#REF!</v>
      </c>
      <c r="H8" s="6" t="e">
        <f>SUM(#REF!+#REF!)</f>
        <v>#REF!</v>
      </c>
    </row>
    <row r="9" spans="1:11" ht="18.75" hidden="1">
      <c r="A9" s="41"/>
    </row>
    <row r="10" spans="1:11" ht="18.75">
      <c r="A10" s="22" t="s">
        <v>2</v>
      </c>
      <c r="B10" s="23"/>
      <c r="C10" s="19"/>
      <c r="D10" s="19"/>
      <c r="E10" s="18"/>
      <c r="F10" s="20">
        <f>F11</f>
        <v>15369</v>
      </c>
      <c r="G10" s="20">
        <f>G11</f>
        <v>0</v>
      </c>
      <c r="H10" s="8">
        <f t="shared" ref="H10:H11" si="0">SUM(F10+G10)</f>
        <v>15369</v>
      </c>
      <c r="I10" s="20">
        <f t="shared" ref="I10:J10" si="1">I11</f>
        <v>14978</v>
      </c>
      <c r="J10" s="20">
        <f t="shared" si="1"/>
        <v>15740</v>
      </c>
    </row>
    <row r="11" spans="1:11" ht="37.5">
      <c r="A11" s="22" t="s">
        <v>15</v>
      </c>
      <c r="B11" s="24"/>
      <c r="C11" s="15" t="s">
        <v>3</v>
      </c>
      <c r="D11" s="15" t="s">
        <v>4</v>
      </c>
      <c r="E11" s="14"/>
      <c r="F11" s="16">
        <f>F12+F13</f>
        <v>15369</v>
      </c>
      <c r="G11" s="16">
        <f>G12+G13</f>
        <v>0</v>
      </c>
      <c r="H11" s="8">
        <f t="shared" si="0"/>
        <v>15369</v>
      </c>
      <c r="I11" s="16">
        <f t="shared" ref="I11:J11" si="2">I12+I13</f>
        <v>14978</v>
      </c>
      <c r="J11" s="16">
        <f t="shared" si="2"/>
        <v>15740</v>
      </c>
    </row>
    <row r="12" spans="1:11" ht="120" customHeight="1">
      <c r="A12" s="25" t="s">
        <v>16</v>
      </c>
      <c r="B12" s="14">
        <v>500</v>
      </c>
      <c r="C12" s="15">
        <v>14</v>
      </c>
      <c r="D12" s="15" t="s">
        <v>4</v>
      </c>
      <c r="E12" s="14">
        <v>927</v>
      </c>
      <c r="F12" s="8">
        <v>7860</v>
      </c>
      <c r="G12" s="8"/>
      <c r="H12" s="8">
        <f>SUM(F12+G12)</f>
        <v>7860</v>
      </c>
      <c r="I12" s="8">
        <v>8400</v>
      </c>
      <c r="J12" s="8">
        <v>8950</v>
      </c>
      <c r="K12" s="6"/>
    </row>
    <row r="13" spans="1:11" ht="131.25">
      <c r="A13" s="25" t="s">
        <v>17</v>
      </c>
      <c r="B13" s="14">
        <v>500</v>
      </c>
      <c r="C13" s="15">
        <v>14</v>
      </c>
      <c r="D13" s="15" t="s">
        <v>4</v>
      </c>
      <c r="E13" s="14">
        <v>927</v>
      </c>
      <c r="F13" s="8">
        <v>7509</v>
      </c>
      <c r="G13" s="8"/>
      <c r="H13" s="8">
        <f t="shared" ref="H13:H40" si="3">SUM(F13+G13)</f>
        <v>7509</v>
      </c>
      <c r="I13" s="8">
        <v>6578</v>
      </c>
      <c r="J13" s="8">
        <v>6790</v>
      </c>
    </row>
    <row r="14" spans="1:11" ht="37.5">
      <c r="A14" s="22" t="s">
        <v>5</v>
      </c>
      <c r="B14" s="23"/>
      <c r="C14" s="19"/>
      <c r="D14" s="19"/>
      <c r="E14" s="18"/>
      <c r="F14" s="20">
        <f>F15+F19+F22+F31+F34+F41+F27</f>
        <v>103971.18547</v>
      </c>
      <c r="G14" s="20">
        <f>G15+G19+G22+G31+G34+G41+G27+G45+G43+G48-0.1</f>
        <v>90563.7</v>
      </c>
      <c r="H14" s="8">
        <f>SUM(F14+G14)</f>
        <v>194534.88546999998</v>
      </c>
      <c r="I14" s="20">
        <f>I15+I19+I22+I31+I34+I41+I27</f>
        <v>26933.645469999996</v>
      </c>
      <c r="J14" s="20">
        <f>J15+J19+J22+J31+J34+J41+J27</f>
        <v>25654.245469999998</v>
      </c>
    </row>
    <row r="15" spans="1:11" ht="37.5">
      <c r="A15" s="26" t="s">
        <v>18</v>
      </c>
      <c r="B15" s="24"/>
      <c r="C15" s="24" t="s">
        <v>4</v>
      </c>
      <c r="D15" s="24" t="s">
        <v>19</v>
      </c>
      <c r="E15" s="14"/>
      <c r="F15" s="9">
        <f>F16</f>
        <v>3000</v>
      </c>
      <c r="G15" s="9">
        <f>G16+G17+G18</f>
        <v>3026</v>
      </c>
      <c r="H15" s="8">
        <f>SUM(F15+G15)</f>
        <v>6026</v>
      </c>
      <c r="I15" s="9">
        <f t="shared" ref="I15:J15" si="4">I16</f>
        <v>1000</v>
      </c>
      <c r="J15" s="9">
        <f t="shared" si="4"/>
        <v>0</v>
      </c>
    </row>
    <row r="16" spans="1:11" ht="93.75">
      <c r="A16" s="27" t="s">
        <v>20</v>
      </c>
      <c r="B16" s="24" t="s">
        <v>1</v>
      </c>
      <c r="C16" s="24" t="s">
        <v>4</v>
      </c>
      <c r="D16" s="24" t="s">
        <v>19</v>
      </c>
      <c r="E16" s="14">
        <v>914</v>
      </c>
      <c r="F16" s="10">
        <v>3000</v>
      </c>
      <c r="G16" s="10"/>
      <c r="H16" s="8">
        <f t="shared" si="3"/>
        <v>3000</v>
      </c>
      <c r="I16" s="10">
        <v>1000</v>
      </c>
      <c r="J16" s="10">
        <v>0</v>
      </c>
    </row>
    <row r="17" spans="1:10" ht="137.25" customHeight="1">
      <c r="A17" s="37" t="s">
        <v>42</v>
      </c>
      <c r="B17" s="24" t="s">
        <v>1</v>
      </c>
      <c r="C17" s="24" t="s">
        <v>3</v>
      </c>
      <c r="D17" s="24" t="s">
        <v>32</v>
      </c>
      <c r="E17" s="14">
        <v>914</v>
      </c>
      <c r="F17" s="10"/>
      <c r="G17" s="10">
        <v>100</v>
      </c>
      <c r="H17" s="8">
        <f>SUM(F17+G17)</f>
        <v>100</v>
      </c>
      <c r="I17" s="10"/>
      <c r="J17" s="10"/>
    </row>
    <row r="18" spans="1:10" ht="114.75" customHeight="1">
      <c r="A18" s="39" t="s">
        <v>63</v>
      </c>
      <c r="B18" s="24" t="s">
        <v>1</v>
      </c>
      <c r="C18" s="24" t="s">
        <v>4</v>
      </c>
      <c r="D18" s="24" t="s">
        <v>33</v>
      </c>
      <c r="E18" s="14">
        <v>914</v>
      </c>
      <c r="F18" s="10"/>
      <c r="G18" s="10">
        <v>2926</v>
      </c>
      <c r="H18" s="8">
        <v>2926</v>
      </c>
      <c r="I18" s="10"/>
      <c r="J18" s="10"/>
    </row>
    <row r="19" spans="1:10" ht="56.25">
      <c r="A19" s="26" t="s">
        <v>21</v>
      </c>
      <c r="B19" s="24"/>
      <c r="C19" s="24" t="s">
        <v>19</v>
      </c>
      <c r="D19" s="24" t="s">
        <v>22</v>
      </c>
      <c r="E19" s="14"/>
      <c r="F19" s="16">
        <f>F20+F21</f>
        <v>12160.6</v>
      </c>
      <c r="G19" s="16">
        <f>G20+G21</f>
        <v>246.3</v>
      </c>
      <c r="H19" s="8">
        <f t="shared" si="3"/>
        <v>12406.9</v>
      </c>
      <c r="I19" s="16">
        <f t="shared" ref="I19:J19" si="5">I20+I21</f>
        <v>167.1</v>
      </c>
      <c r="J19" s="16">
        <f t="shared" si="5"/>
        <v>173.7</v>
      </c>
    </row>
    <row r="20" spans="1:10" ht="75">
      <c r="A20" s="28" t="s">
        <v>23</v>
      </c>
      <c r="B20" s="24"/>
      <c r="C20" s="24" t="s">
        <v>19</v>
      </c>
      <c r="D20" s="24" t="s">
        <v>24</v>
      </c>
      <c r="E20" s="14">
        <v>914</v>
      </c>
      <c r="F20" s="29">
        <v>160.6</v>
      </c>
      <c r="G20" s="29">
        <f>SUM(H20-+F20)</f>
        <v>-3.6999999999999886</v>
      </c>
      <c r="H20" s="8">
        <v>156.9</v>
      </c>
      <c r="I20" s="29">
        <v>167.1</v>
      </c>
      <c r="J20" s="29">
        <v>173.7</v>
      </c>
    </row>
    <row r="21" spans="1:10" ht="112.5">
      <c r="A21" s="30" t="s">
        <v>47</v>
      </c>
      <c r="B21" s="24" t="s">
        <v>1</v>
      </c>
      <c r="C21" s="24" t="s">
        <v>19</v>
      </c>
      <c r="D21" s="24" t="s">
        <v>22</v>
      </c>
      <c r="E21" s="14">
        <v>914</v>
      </c>
      <c r="F21" s="29">
        <v>12000</v>
      </c>
      <c r="G21" s="29">
        <f>SUM(H21-F21)</f>
        <v>250</v>
      </c>
      <c r="H21" s="8">
        <v>12250</v>
      </c>
      <c r="I21" s="29">
        <v>0</v>
      </c>
      <c r="J21" s="29">
        <v>0</v>
      </c>
    </row>
    <row r="22" spans="1:10" ht="75">
      <c r="A22" s="26" t="s">
        <v>25</v>
      </c>
      <c r="B22" s="24"/>
      <c r="C22" s="24" t="s">
        <v>26</v>
      </c>
      <c r="D22" s="24" t="s">
        <v>27</v>
      </c>
      <c r="E22" s="14"/>
      <c r="F22" s="29">
        <f>F23+F24+F25</f>
        <v>19665.599999999999</v>
      </c>
      <c r="G22" s="29">
        <f>G23+G24+G25</f>
        <v>4763.3</v>
      </c>
      <c r="H22" s="8">
        <f t="shared" si="3"/>
        <v>24428.899999999998</v>
      </c>
      <c r="I22" s="29">
        <f t="shared" ref="I22:J22" si="6">I23+I24+I25</f>
        <v>3898.2</v>
      </c>
      <c r="J22" s="29">
        <f t="shared" si="6"/>
        <v>3898.2</v>
      </c>
    </row>
    <row r="23" spans="1:10" ht="37.5">
      <c r="A23" s="31" t="s">
        <v>48</v>
      </c>
      <c r="B23" s="24" t="s">
        <v>1</v>
      </c>
      <c r="C23" s="24" t="s">
        <v>19</v>
      </c>
      <c r="D23" s="24" t="s">
        <v>37</v>
      </c>
      <c r="E23" s="14">
        <v>914</v>
      </c>
      <c r="F23" s="29">
        <v>554.5</v>
      </c>
      <c r="G23" s="29"/>
      <c r="H23" s="8">
        <f t="shared" si="3"/>
        <v>554.5</v>
      </c>
      <c r="I23" s="29">
        <v>0</v>
      </c>
      <c r="J23" s="29">
        <v>0</v>
      </c>
    </row>
    <row r="24" spans="1:10" ht="56.25">
      <c r="A24" s="30" t="s">
        <v>28</v>
      </c>
      <c r="B24" s="24" t="s">
        <v>1</v>
      </c>
      <c r="C24" s="24" t="s">
        <v>26</v>
      </c>
      <c r="D24" s="24" t="s">
        <v>27</v>
      </c>
      <c r="E24" s="14">
        <v>914</v>
      </c>
      <c r="F24" s="32">
        <v>3898.2</v>
      </c>
      <c r="G24" s="32"/>
      <c r="H24" s="8">
        <f t="shared" si="3"/>
        <v>3898.2</v>
      </c>
      <c r="I24" s="32">
        <v>3898.2</v>
      </c>
      <c r="J24" s="32">
        <v>3898.2</v>
      </c>
    </row>
    <row r="25" spans="1:10" ht="75">
      <c r="A25" s="31" t="s">
        <v>29</v>
      </c>
      <c r="B25" s="24" t="s">
        <v>1</v>
      </c>
      <c r="C25" s="24" t="s">
        <v>26</v>
      </c>
      <c r="D25" s="24" t="s">
        <v>26</v>
      </c>
      <c r="E25" s="14">
        <v>925</v>
      </c>
      <c r="F25" s="29">
        <v>15212.9</v>
      </c>
      <c r="G25" s="29">
        <v>4763.3</v>
      </c>
      <c r="H25" s="8">
        <f t="shared" si="3"/>
        <v>19976.2</v>
      </c>
      <c r="I25" s="29">
        <v>0</v>
      </c>
      <c r="J25" s="29">
        <v>0</v>
      </c>
    </row>
    <row r="26" spans="1:10" ht="18.75">
      <c r="A26" s="31"/>
      <c r="B26" s="24"/>
      <c r="C26" s="24"/>
      <c r="D26" s="24"/>
      <c r="E26" s="14"/>
      <c r="F26" s="29"/>
      <c r="G26" s="29"/>
      <c r="H26" s="8">
        <f t="shared" si="3"/>
        <v>0</v>
      </c>
      <c r="I26" s="29"/>
      <c r="J26" s="29"/>
    </row>
    <row r="27" spans="1:10" ht="56.25">
      <c r="A27" s="33" t="s">
        <v>12</v>
      </c>
      <c r="B27" s="24"/>
      <c r="C27" s="15" t="s">
        <v>26</v>
      </c>
      <c r="D27" s="24" t="s">
        <v>49</v>
      </c>
      <c r="E27" s="14">
        <v>914</v>
      </c>
      <c r="F27" s="16">
        <f>SUM(F28+F29)</f>
        <v>11312.766</v>
      </c>
      <c r="G27" s="16">
        <f>SUM(G28+G29+G30)</f>
        <v>951.80000000000007</v>
      </c>
      <c r="H27" s="8">
        <f t="shared" si="3"/>
        <v>12264.565999999999</v>
      </c>
      <c r="I27" s="16">
        <f>SUM(I28+I29)</f>
        <v>12718.725999999999</v>
      </c>
      <c r="J27" s="16">
        <f>SUM(J28+J29)</f>
        <v>12718.725999999999</v>
      </c>
    </row>
    <row r="28" spans="1:10" ht="75">
      <c r="A28" s="28" t="s">
        <v>30</v>
      </c>
      <c r="B28" s="15" t="s">
        <v>1</v>
      </c>
      <c r="C28" s="15" t="s">
        <v>26</v>
      </c>
      <c r="D28" s="24" t="s">
        <v>27</v>
      </c>
      <c r="E28" s="14">
        <v>914</v>
      </c>
      <c r="F28" s="32">
        <v>8423.5</v>
      </c>
      <c r="G28" s="32">
        <v>119.6</v>
      </c>
      <c r="H28" s="8">
        <f t="shared" si="3"/>
        <v>8543.1</v>
      </c>
      <c r="I28" s="32">
        <v>9829.4599999999991</v>
      </c>
      <c r="J28" s="32">
        <v>9829.4599999999991</v>
      </c>
    </row>
    <row r="29" spans="1:10" ht="75">
      <c r="A29" s="25" t="s">
        <v>31</v>
      </c>
      <c r="B29" s="15" t="s">
        <v>1</v>
      </c>
      <c r="C29" s="15" t="s">
        <v>26</v>
      </c>
      <c r="D29" s="24" t="s">
        <v>32</v>
      </c>
      <c r="E29" s="14">
        <v>914</v>
      </c>
      <c r="F29" s="32">
        <v>2889.2660000000001</v>
      </c>
      <c r="G29" s="32"/>
      <c r="H29" s="8">
        <f t="shared" si="3"/>
        <v>2889.2660000000001</v>
      </c>
      <c r="I29" s="32">
        <v>2889.2660000000001</v>
      </c>
      <c r="J29" s="32">
        <v>2889.2660000000001</v>
      </c>
    </row>
    <row r="30" spans="1:10" ht="24.75" customHeight="1">
      <c r="A30" s="42" t="s">
        <v>64</v>
      </c>
      <c r="B30" s="15" t="s">
        <v>1</v>
      </c>
      <c r="C30" s="15" t="s">
        <v>26</v>
      </c>
      <c r="D30" s="24" t="s">
        <v>27</v>
      </c>
      <c r="E30" s="14">
        <v>814</v>
      </c>
      <c r="F30" s="32">
        <v>0</v>
      </c>
      <c r="G30" s="32">
        <v>832.2</v>
      </c>
      <c r="H30" s="8">
        <v>832.2</v>
      </c>
      <c r="I30" s="32">
        <v>0</v>
      </c>
      <c r="J30" s="32">
        <v>0</v>
      </c>
    </row>
    <row r="31" spans="1:10" ht="56.25">
      <c r="A31" s="26" t="s">
        <v>11</v>
      </c>
      <c r="B31" s="24"/>
      <c r="C31" s="24" t="s">
        <v>33</v>
      </c>
      <c r="D31" s="24" t="s">
        <v>27</v>
      </c>
      <c r="E31" s="14"/>
      <c r="F31" s="29">
        <f>F32+F33</f>
        <v>742.81946999999991</v>
      </c>
      <c r="G31" s="29">
        <f>G32+G33</f>
        <v>0</v>
      </c>
      <c r="H31" s="8">
        <f t="shared" si="3"/>
        <v>742.81946999999991</v>
      </c>
      <c r="I31" s="29">
        <f t="shared" ref="I31:J31" si="7">I32+I33</f>
        <v>697.81946999999991</v>
      </c>
      <c r="J31" s="29">
        <f t="shared" si="7"/>
        <v>697.81946999999991</v>
      </c>
    </row>
    <row r="32" spans="1:10" ht="112.5">
      <c r="A32" s="31" t="s">
        <v>45</v>
      </c>
      <c r="B32" s="34">
        <v>500</v>
      </c>
      <c r="C32" s="24" t="s">
        <v>33</v>
      </c>
      <c r="D32" s="24" t="s">
        <v>4</v>
      </c>
      <c r="E32" s="14">
        <v>924</v>
      </c>
      <c r="F32" s="29">
        <v>45</v>
      </c>
      <c r="G32" s="29"/>
      <c r="H32" s="8">
        <f t="shared" si="3"/>
        <v>45</v>
      </c>
      <c r="I32" s="29">
        <v>0</v>
      </c>
      <c r="J32" s="29">
        <v>0</v>
      </c>
    </row>
    <row r="33" spans="1:11" ht="112.5">
      <c r="A33" s="28" t="s">
        <v>34</v>
      </c>
      <c r="B33" s="34">
        <v>500</v>
      </c>
      <c r="C33" s="24" t="s">
        <v>35</v>
      </c>
      <c r="D33" s="24" t="s">
        <v>27</v>
      </c>
      <c r="E33" s="14">
        <v>924</v>
      </c>
      <c r="F33" s="29">
        <v>697.81946999999991</v>
      </c>
      <c r="G33" s="29"/>
      <c r="H33" s="8">
        <f t="shared" si="3"/>
        <v>697.81946999999991</v>
      </c>
      <c r="I33" s="29">
        <v>697.81946999999991</v>
      </c>
      <c r="J33" s="29">
        <v>697.81946999999991</v>
      </c>
    </row>
    <row r="34" spans="1:11" ht="75">
      <c r="A34" s="22" t="s">
        <v>36</v>
      </c>
      <c r="B34" s="24"/>
      <c r="C34" s="24"/>
      <c r="D34" s="24"/>
      <c r="E34" s="14"/>
      <c r="F34" s="16">
        <f>F35+F36+F38+F39</f>
        <v>11462.6</v>
      </c>
      <c r="G34" s="16">
        <f>G35+G36+G38+G39+G37+G40</f>
        <v>552.1</v>
      </c>
      <c r="H34" s="8">
        <f t="shared" si="3"/>
        <v>12014.7</v>
      </c>
      <c r="I34" s="16">
        <f t="shared" ref="I34:J34" si="8">I35+I36+I38+I39</f>
        <v>8451.7999999999993</v>
      </c>
      <c r="J34" s="16">
        <f t="shared" si="8"/>
        <v>8165.8</v>
      </c>
    </row>
    <row r="35" spans="1:11" ht="37.5">
      <c r="A35" s="31" t="s">
        <v>38</v>
      </c>
      <c r="B35" s="15" t="s">
        <v>1</v>
      </c>
      <c r="C35" s="24" t="s">
        <v>26</v>
      </c>
      <c r="D35" s="24" t="s">
        <v>27</v>
      </c>
      <c r="E35" s="14">
        <v>925</v>
      </c>
      <c r="F35" s="16">
        <v>251</v>
      </c>
      <c r="G35" s="16"/>
      <c r="H35" s="8">
        <f t="shared" si="3"/>
        <v>251</v>
      </c>
      <c r="I35" s="16">
        <v>286</v>
      </c>
      <c r="J35" s="16">
        <v>0</v>
      </c>
    </row>
    <row r="36" spans="1:11" ht="131.25">
      <c r="A36" s="28" t="s">
        <v>50</v>
      </c>
      <c r="B36" s="15" t="s">
        <v>1</v>
      </c>
      <c r="C36" s="24" t="s">
        <v>4</v>
      </c>
      <c r="D36" s="24" t="s">
        <v>37</v>
      </c>
      <c r="E36" s="14">
        <v>925</v>
      </c>
      <c r="F36" s="16">
        <v>45.8</v>
      </c>
      <c r="G36" s="16"/>
      <c r="H36" s="8">
        <f t="shared" si="3"/>
        <v>45.8</v>
      </c>
      <c r="I36" s="16">
        <v>0</v>
      </c>
      <c r="J36" s="16">
        <v>0</v>
      </c>
    </row>
    <row r="37" spans="1:11" ht="48.75" customHeight="1">
      <c r="A37" s="37" t="s">
        <v>61</v>
      </c>
      <c r="B37" s="15" t="s">
        <v>1</v>
      </c>
      <c r="C37" s="24" t="s">
        <v>26</v>
      </c>
      <c r="D37" s="24" t="s">
        <v>32</v>
      </c>
      <c r="E37" s="14">
        <v>914</v>
      </c>
      <c r="F37" s="16">
        <v>0</v>
      </c>
      <c r="G37" s="16">
        <v>75</v>
      </c>
      <c r="H37" s="8">
        <f t="shared" si="3"/>
        <v>75</v>
      </c>
      <c r="I37" s="16">
        <v>0</v>
      </c>
      <c r="J37" s="16">
        <v>0</v>
      </c>
    </row>
    <row r="38" spans="1:11" ht="37.5">
      <c r="A38" s="31" t="s">
        <v>51</v>
      </c>
      <c r="B38" s="15" t="s">
        <v>1</v>
      </c>
      <c r="C38" s="24" t="s">
        <v>26</v>
      </c>
      <c r="D38" s="24" t="s">
        <v>32</v>
      </c>
      <c r="E38" s="14">
        <v>924</v>
      </c>
      <c r="F38" s="16">
        <v>8165.8</v>
      </c>
      <c r="G38" s="16"/>
      <c r="H38" s="8">
        <f t="shared" si="3"/>
        <v>8165.8</v>
      </c>
      <c r="I38" s="16">
        <v>8165.8</v>
      </c>
      <c r="J38" s="16">
        <v>8165.8</v>
      </c>
    </row>
    <row r="39" spans="1:11" ht="51.75" customHeight="1">
      <c r="A39" s="25" t="s">
        <v>65</v>
      </c>
      <c r="B39" s="14">
        <v>500</v>
      </c>
      <c r="C39" s="24" t="s">
        <v>26</v>
      </c>
      <c r="D39" s="24" t="s">
        <v>32</v>
      </c>
      <c r="E39" s="14">
        <v>925</v>
      </c>
      <c r="F39" s="16">
        <v>3000</v>
      </c>
      <c r="G39" s="16"/>
      <c r="H39" s="8">
        <f t="shared" si="3"/>
        <v>3000</v>
      </c>
      <c r="I39" s="16">
        <v>0</v>
      </c>
      <c r="J39" s="16">
        <v>0</v>
      </c>
    </row>
    <row r="40" spans="1:11" ht="29.25" customHeight="1">
      <c r="A40" s="43" t="s">
        <v>62</v>
      </c>
      <c r="B40" s="14">
        <v>500</v>
      </c>
      <c r="C40" s="24" t="s">
        <v>26</v>
      </c>
      <c r="D40" s="24" t="s">
        <v>32</v>
      </c>
      <c r="E40" s="14">
        <v>914</v>
      </c>
      <c r="F40" s="35">
        <v>0</v>
      </c>
      <c r="G40" s="35">
        <v>477.1</v>
      </c>
      <c r="H40" s="8">
        <f t="shared" si="3"/>
        <v>477.1</v>
      </c>
      <c r="I40" s="35">
        <v>0</v>
      </c>
      <c r="J40" s="35">
        <v>0</v>
      </c>
    </row>
    <row r="41" spans="1:11" ht="37.5">
      <c r="A41" s="22" t="s">
        <v>39</v>
      </c>
      <c r="B41" s="24"/>
      <c r="C41" s="15" t="s">
        <v>3</v>
      </c>
      <c r="D41" s="15" t="s">
        <v>32</v>
      </c>
      <c r="E41" s="14">
        <v>927</v>
      </c>
      <c r="F41" s="16">
        <f>F42</f>
        <v>45626.8</v>
      </c>
      <c r="G41" s="16">
        <f>G42</f>
        <v>1068.5999999999999</v>
      </c>
      <c r="H41" s="8">
        <f>SUM(F41+G41)</f>
        <v>46695.4</v>
      </c>
      <c r="I41" s="16">
        <f t="shared" ref="I41:J41" si="9">I42</f>
        <v>0</v>
      </c>
      <c r="J41" s="16">
        <f t="shared" si="9"/>
        <v>0</v>
      </c>
    </row>
    <row r="42" spans="1:11" ht="112.5">
      <c r="A42" s="13" t="s">
        <v>40</v>
      </c>
      <c r="B42" s="14">
        <v>500</v>
      </c>
      <c r="C42" s="15">
        <v>14</v>
      </c>
      <c r="D42" s="15" t="s">
        <v>32</v>
      </c>
      <c r="E42" s="14">
        <v>927</v>
      </c>
      <c r="F42" s="16">
        <v>45626.8</v>
      </c>
      <c r="G42" s="16">
        <v>1068.5999999999999</v>
      </c>
      <c r="H42" s="8">
        <f>SUM(F42+G42)</f>
        <v>46695.4</v>
      </c>
      <c r="I42" s="16">
        <v>0</v>
      </c>
      <c r="J42" s="16">
        <v>0</v>
      </c>
      <c r="K42" s="1">
        <v>1068.5999999999999</v>
      </c>
    </row>
    <row r="43" spans="1:11" ht="91.5" customHeight="1">
      <c r="A43" s="17" t="s">
        <v>43</v>
      </c>
      <c r="B43" s="18"/>
      <c r="C43" s="19"/>
      <c r="D43" s="19"/>
      <c r="E43" s="18"/>
      <c r="F43" s="20">
        <v>0</v>
      </c>
      <c r="G43" s="20">
        <f>SUM(G44)</f>
        <v>144.9</v>
      </c>
      <c r="H43" s="36">
        <f>SUM(H44)</f>
        <v>144.9</v>
      </c>
      <c r="I43" s="16">
        <v>0</v>
      </c>
      <c r="J43" s="16">
        <v>0</v>
      </c>
    </row>
    <row r="44" spans="1:11" ht="118.5" customHeight="1">
      <c r="A44" s="37" t="s">
        <v>44</v>
      </c>
      <c r="B44" s="14">
        <v>500</v>
      </c>
      <c r="C44" s="15" t="s">
        <v>4</v>
      </c>
      <c r="D44" s="15" t="s">
        <v>57</v>
      </c>
      <c r="E44" s="14">
        <v>9140</v>
      </c>
      <c r="F44" s="16">
        <v>0</v>
      </c>
      <c r="G44" s="16">
        <v>144.9</v>
      </c>
      <c r="H44" s="8">
        <f>SUM(F44+G44)</f>
        <v>144.9</v>
      </c>
      <c r="I44" s="16">
        <v>0</v>
      </c>
      <c r="J44" s="16">
        <v>0</v>
      </c>
    </row>
    <row r="45" spans="1:11" ht="57" customHeight="1">
      <c r="A45" s="17" t="s">
        <v>55</v>
      </c>
      <c r="B45" s="14"/>
      <c r="C45" s="15"/>
      <c r="D45" s="15"/>
      <c r="E45" s="14"/>
      <c r="F45" s="16">
        <v>0</v>
      </c>
      <c r="G45" s="16">
        <f>SUM(G47)++G46</f>
        <v>78464.900000000009</v>
      </c>
      <c r="H45" s="36">
        <f>SUM(F45+G45)</f>
        <v>78464.900000000009</v>
      </c>
      <c r="I45" s="16">
        <v>0</v>
      </c>
      <c r="J45" s="16">
        <v>0</v>
      </c>
    </row>
    <row r="46" spans="1:11" ht="92.25" customHeight="1">
      <c r="A46" s="37" t="s">
        <v>58</v>
      </c>
      <c r="B46" s="14">
        <v>500</v>
      </c>
      <c r="C46" s="15" t="s">
        <v>19</v>
      </c>
      <c r="D46" s="15" t="s">
        <v>22</v>
      </c>
      <c r="E46" s="14">
        <v>914</v>
      </c>
      <c r="F46" s="16">
        <v>0</v>
      </c>
      <c r="G46" s="16">
        <v>57.8</v>
      </c>
      <c r="H46" s="8">
        <v>57.8</v>
      </c>
      <c r="I46" s="16">
        <v>0</v>
      </c>
      <c r="J46" s="16">
        <v>0</v>
      </c>
    </row>
    <row r="47" spans="1:11" ht="72.75" customHeight="1">
      <c r="A47" s="37" t="s">
        <v>56</v>
      </c>
      <c r="B47" s="14">
        <v>500</v>
      </c>
      <c r="C47" s="15" t="s">
        <v>19</v>
      </c>
      <c r="D47" s="15" t="s">
        <v>22</v>
      </c>
      <c r="E47" s="14">
        <v>914</v>
      </c>
      <c r="F47" s="16">
        <v>0</v>
      </c>
      <c r="G47" s="16">
        <f>SUM(H47-F47)</f>
        <v>78407.100000000006</v>
      </c>
      <c r="H47" s="8">
        <v>78407.100000000006</v>
      </c>
      <c r="I47" s="16">
        <v>0</v>
      </c>
      <c r="J47" s="16">
        <v>0</v>
      </c>
    </row>
    <row r="48" spans="1:11" s="21" customFormat="1" ht="58.5" customHeight="1">
      <c r="A48" s="38" t="s">
        <v>59</v>
      </c>
      <c r="B48" s="18"/>
      <c r="C48" s="19"/>
      <c r="D48" s="19"/>
      <c r="E48" s="18"/>
      <c r="F48" s="20">
        <v>0</v>
      </c>
      <c r="G48" s="16">
        <f>SUM(G49)</f>
        <v>1345.9</v>
      </c>
      <c r="H48" s="36">
        <f>SUM(F48+G48)</f>
        <v>1345.9</v>
      </c>
      <c r="I48" s="16">
        <v>0</v>
      </c>
      <c r="J48" s="16">
        <v>0</v>
      </c>
    </row>
    <row r="49" spans="1:10" s="21" customFormat="1" ht="72.75" customHeight="1">
      <c r="A49" s="37" t="s">
        <v>60</v>
      </c>
      <c r="B49" s="14">
        <v>500</v>
      </c>
      <c r="C49" s="15" t="s">
        <v>24</v>
      </c>
      <c r="D49" s="15" t="s">
        <v>4</v>
      </c>
      <c r="E49" s="14">
        <v>925</v>
      </c>
      <c r="F49" s="16">
        <v>0</v>
      </c>
      <c r="G49" s="16">
        <v>1345.9</v>
      </c>
      <c r="H49" s="8">
        <f>SUM(F49+G49)</f>
        <v>1345.9</v>
      </c>
      <c r="I49" s="16">
        <v>0</v>
      </c>
      <c r="J49" s="16">
        <v>0</v>
      </c>
    </row>
    <row r="50" spans="1:10" ht="51.75" hidden="1" customHeight="1">
      <c r="A50" s="12"/>
      <c r="B50" s="2"/>
      <c r="C50" s="2"/>
      <c r="D50" s="2"/>
      <c r="E50" s="2"/>
      <c r="F50" s="11">
        <f>F10+F14</f>
        <v>119340.18547</v>
      </c>
      <c r="G50" s="40">
        <f t="shared" ref="G50:J50" si="10">G10+G14</f>
        <v>90563.7</v>
      </c>
      <c r="H50" s="11">
        <f t="shared" si="10"/>
        <v>209903.88546999998</v>
      </c>
      <c r="I50" s="11">
        <f t="shared" si="10"/>
        <v>41911.645469999996</v>
      </c>
      <c r="J50" s="11">
        <f t="shared" si="10"/>
        <v>41394.245469999994</v>
      </c>
    </row>
    <row r="53" spans="1:10">
      <c r="H53" s="6"/>
    </row>
  </sheetData>
  <autoFilter ref="H1:H12"/>
  <mergeCells count="2">
    <mergeCell ref="E1:K1"/>
    <mergeCell ref="A3:J3"/>
  </mergeCells>
  <pageMargins left="0.48" right="0.11" top="0.27559055118110237" bottom="0.74803149606299213" header="0.31496062992125984" footer="0.31496062992125984"/>
  <pageSetup paperSize="9" scale="45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MAKET_GENERATOR&lt;/Code&gt;&#10;  &lt;ObjectCode&gt;MAKET_GENERATOR&lt;/ObjectCode&gt;&#10;  &lt;DocName&gt;Исполнение бюджета Хохольский МЕЖБЮДЖЕТКА&lt;/DocName&gt;&#10;  &lt;VariantName&gt;Исполнение бюджета Хохольский МЕЖБЮДЖЕТКА&lt;/VariantName&gt;&#10;  &lt;VariantLink&gt;14097&lt;/VariantLink&gt;&#10;  &lt;ReportCode&gt;MAKET_d3c4eb71_22f7_45c3_a7fe_2a4c4ef7a921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8DD9E90-7A2B-4643-BB5F-D02DC1B46B1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DESKTOP-CE2RN6P\Людмила</dc:creator>
  <cp:lastModifiedBy>Нейроновская Мария Сергеевна</cp:lastModifiedBy>
  <cp:lastPrinted>2025-04-30T13:51:24Z</cp:lastPrinted>
  <dcterms:created xsi:type="dcterms:W3CDTF">2022-03-17T08:42:54Z</dcterms:created>
  <dcterms:modified xsi:type="dcterms:W3CDTF">2025-04-30T13:51:28Z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МЕЖБЮДЖЕТКА</vt:lpwstr>
  </property>
  <property fmtid="{D5CDD505-2E9C-101B-9397-08002B2CF9AE}" pid="3" name="Название отчета">
    <vt:lpwstr>Исполнение бюджета Хохольский МЕЖБЮДЖЕТКА.xlsx</vt:lpwstr>
  </property>
  <property fmtid="{D5CDD505-2E9C-101B-9397-08002B2CF9AE}" pid="4" name="Версия клиента">
    <vt:lpwstr>21.2.15.2182 (.NET 4.7.2)</vt:lpwstr>
  </property>
  <property fmtid="{D5CDD505-2E9C-101B-9397-08002B2CF9AE}" pid="5" name="Версия базы">
    <vt:lpwstr>21.2.2622.131173693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KASIBR_2022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