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8535" windowHeight="2835"/>
  </bookViews>
  <sheets>
    <sheet name="Отчет за 2024 год" sheetId="3" r:id="rId1"/>
    <sheet name="Структура пояснительной записки" sheetId="4" r:id="rId2"/>
  </sheets>
  <calcPr calcId="124519"/>
</workbook>
</file>

<file path=xl/calcChain.xml><?xml version="1.0" encoding="utf-8"?>
<calcChain xmlns="http://schemas.openxmlformats.org/spreadsheetml/2006/main">
  <c r="J27" i="3"/>
  <c r="K20"/>
  <c r="H27"/>
  <c r="H20"/>
  <c r="D97"/>
  <c r="K78"/>
  <c r="D95"/>
  <c r="E95"/>
  <c r="J101"/>
  <c r="J78"/>
  <c r="H109"/>
  <c r="U39"/>
  <c r="E31" l="1"/>
  <c r="D31"/>
  <c r="E30"/>
  <c r="D30"/>
  <c r="E29"/>
  <c r="D29"/>
  <c r="E28"/>
  <c r="D28"/>
  <c r="M27"/>
  <c r="L27"/>
  <c r="K27"/>
  <c r="I27"/>
  <c r="G27"/>
  <c r="F27"/>
  <c r="E26"/>
  <c r="D26"/>
  <c r="E25"/>
  <c r="D25"/>
  <c r="E24"/>
  <c r="D24"/>
  <c r="E23"/>
  <c r="D23"/>
  <c r="E22"/>
  <c r="D22"/>
  <c r="E21"/>
  <c r="D21"/>
  <c r="M20"/>
  <c r="L20"/>
  <c r="J20"/>
  <c r="I20"/>
  <c r="G20"/>
  <c r="F20"/>
  <c r="E19"/>
  <c r="D19"/>
  <c r="M18"/>
  <c r="L18"/>
  <c r="L16" s="1"/>
  <c r="L13" s="1"/>
  <c r="I18"/>
  <c r="I16" s="1"/>
  <c r="H18"/>
  <c r="D18" s="1"/>
  <c r="D16" s="1"/>
  <c r="E17"/>
  <c r="D17"/>
  <c r="O17" s="1"/>
  <c r="M16"/>
  <c r="K16"/>
  <c r="K13" s="1"/>
  <c r="J16"/>
  <c r="G16"/>
  <c r="F16"/>
  <c r="K14"/>
  <c r="J14"/>
  <c r="I14"/>
  <c r="H14"/>
  <c r="G14"/>
  <c r="F14"/>
  <c r="E14"/>
  <c r="D14"/>
  <c r="M153"/>
  <c r="L153"/>
  <c r="K153"/>
  <c r="J153"/>
  <c r="I153"/>
  <c r="H153"/>
  <c r="G153"/>
  <c r="F153"/>
  <c r="E153"/>
  <c r="D153"/>
  <c r="O23" l="1"/>
  <c r="G13"/>
  <c r="E27"/>
  <c r="D20"/>
  <c r="O22"/>
  <c r="I13"/>
  <c r="O21"/>
  <c r="D27"/>
  <c r="D13" s="1"/>
  <c r="J13"/>
  <c r="E18"/>
  <c r="E16" s="1"/>
  <c r="O16" s="1"/>
  <c r="F13"/>
  <c r="H16"/>
  <c r="H13" s="1"/>
  <c r="M13"/>
  <c r="E20"/>
  <c r="F105"/>
  <c r="G105"/>
  <c r="H105"/>
  <c r="H104" s="1"/>
  <c r="I105"/>
  <c r="J105"/>
  <c r="K105"/>
  <c r="L105"/>
  <c r="M105"/>
  <c r="E107"/>
  <c r="E105" s="1"/>
  <c r="D107"/>
  <c r="D105" s="1"/>
  <c r="F109"/>
  <c r="G109"/>
  <c r="I109"/>
  <c r="J109"/>
  <c r="K109"/>
  <c r="L109"/>
  <c r="M109"/>
  <c r="E111"/>
  <c r="E109" s="1"/>
  <c r="D111"/>
  <c r="D109" s="1"/>
  <c r="F112"/>
  <c r="G112"/>
  <c r="H112"/>
  <c r="I112"/>
  <c r="J112"/>
  <c r="K112"/>
  <c r="L112"/>
  <c r="M112"/>
  <c r="E113"/>
  <c r="D113"/>
  <c r="E114"/>
  <c r="D114"/>
  <c r="F115"/>
  <c r="G115"/>
  <c r="H115"/>
  <c r="I115"/>
  <c r="J115"/>
  <c r="K115"/>
  <c r="L115"/>
  <c r="M115"/>
  <c r="E116"/>
  <c r="D116"/>
  <c r="E117"/>
  <c r="D117"/>
  <c r="E118"/>
  <c r="D118"/>
  <c r="E119"/>
  <c r="D119"/>
  <c r="E72"/>
  <c r="E75"/>
  <c r="E103"/>
  <c r="D103"/>
  <c r="E102"/>
  <c r="D102"/>
  <c r="K101"/>
  <c r="I101"/>
  <c r="H101"/>
  <c r="E100"/>
  <c r="D100"/>
  <c r="K99"/>
  <c r="E99" s="1"/>
  <c r="J99"/>
  <c r="D99" s="1"/>
  <c r="E98"/>
  <c r="D98"/>
  <c r="E97"/>
  <c r="E96" s="1"/>
  <c r="O96"/>
  <c r="N96"/>
  <c r="M96"/>
  <c r="L96"/>
  <c r="K96"/>
  <c r="J96"/>
  <c r="I96"/>
  <c r="G96"/>
  <c r="F96"/>
  <c r="O94"/>
  <c r="N94"/>
  <c r="M94"/>
  <c r="L94"/>
  <c r="K94"/>
  <c r="J94"/>
  <c r="I94"/>
  <c r="H94"/>
  <c r="G94"/>
  <c r="F94"/>
  <c r="E91"/>
  <c r="D91"/>
  <c r="S89"/>
  <c r="E87"/>
  <c r="D87"/>
  <c r="E86"/>
  <c r="D86"/>
  <c r="E85"/>
  <c r="D85"/>
  <c r="E84"/>
  <c r="D84"/>
  <c r="E83"/>
  <c r="D83"/>
  <c r="E82"/>
  <c r="D82"/>
  <c r="E81"/>
  <c r="D81"/>
  <c r="E80"/>
  <c r="D80"/>
  <c r="N78"/>
  <c r="M78"/>
  <c r="L78"/>
  <c r="G78"/>
  <c r="F78"/>
  <c r="O20" l="1"/>
  <c r="D94"/>
  <c r="J92"/>
  <c r="K92"/>
  <c r="E13"/>
  <c r="E101"/>
  <c r="E112"/>
  <c r="D101"/>
  <c r="I92"/>
  <c r="O102"/>
  <c r="D112"/>
  <c r="D104" s="1"/>
  <c r="E94"/>
  <c r="E115"/>
  <c r="J104"/>
  <c r="F104"/>
  <c r="D115"/>
  <c r="K104"/>
  <c r="G104"/>
  <c r="L104"/>
  <c r="M104"/>
  <c r="I104"/>
  <c r="E104"/>
  <c r="G92"/>
  <c r="H92"/>
  <c r="L92"/>
  <c r="M92"/>
  <c r="F92"/>
  <c r="D96"/>
  <c r="O103"/>
  <c r="I79"/>
  <c r="H79"/>
  <c r="O101" l="1"/>
  <c r="E79"/>
  <c r="I78"/>
  <c r="D79"/>
  <c r="O79" l="1"/>
  <c r="O78"/>
  <c r="E61" l="1"/>
  <c r="F61"/>
  <c r="G61"/>
  <c r="H61"/>
  <c r="I61"/>
  <c r="J61"/>
  <c r="K61"/>
  <c r="L61"/>
  <c r="M61"/>
  <c r="D61"/>
  <c r="E64"/>
  <c r="F64"/>
  <c r="G64"/>
  <c r="H64"/>
  <c r="I64"/>
  <c r="J64"/>
  <c r="K64"/>
  <c r="L64"/>
  <c r="M64"/>
  <c r="D64"/>
  <c r="K60" l="1"/>
  <c r="E60"/>
  <c r="I60"/>
  <c r="H60"/>
  <c r="D60"/>
  <c r="J60"/>
  <c r="S57"/>
  <c r="S59"/>
  <c r="E59"/>
  <c r="D59"/>
  <c r="E58"/>
  <c r="D58"/>
  <c r="S60"/>
  <c r="E55"/>
  <c r="D55"/>
  <c r="S54"/>
  <c r="E54"/>
  <c r="D54"/>
  <c r="M53"/>
  <c r="L53"/>
  <c r="K53"/>
  <c r="J53"/>
  <c r="I53"/>
  <c r="H53"/>
  <c r="G53"/>
  <c r="F53"/>
  <c r="E52"/>
  <c r="D52"/>
  <c r="S51"/>
  <c r="E51"/>
  <c r="D51"/>
  <c r="S50"/>
  <c r="E50"/>
  <c r="D50"/>
  <c r="M49"/>
  <c r="L49"/>
  <c r="K49"/>
  <c r="J49"/>
  <c r="I49"/>
  <c r="H49"/>
  <c r="G49"/>
  <c r="F49"/>
  <c r="F46"/>
  <c r="G46"/>
  <c r="H46"/>
  <c r="I46"/>
  <c r="J46"/>
  <c r="K46"/>
  <c r="L46"/>
  <c r="M46"/>
  <c r="S48"/>
  <c r="S47"/>
  <c r="E47"/>
  <c r="E46" s="1"/>
  <c r="D47"/>
  <c r="D46" s="1"/>
  <c r="E45"/>
  <c r="D45"/>
  <c r="E44"/>
  <c r="D44"/>
  <c r="E43"/>
  <c r="D43"/>
  <c r="D36"/>
  <c r="E36"/>
  <c r="F36"/>
  <c r="G36"/>
  <c r="H36"/>
  <c r="I36"/>
  <c r="J36"/>
  <c r="K36"/>
  <c r="L36"/>
  <c r="M36"/>
  <c r="F67"/>
  <c r="F60" s="1"/>
  <c r="G67"/>
  <c r="G60" s="1"/>
  <c r="L67"/>
  <c r="L60" s="1"/>
  <c r="M67"/>
  <c r="M60" s="1"/>
  <c r="D72"/>
  <c r="D75"/>
  <c r="D76"/>
  <c r="F77"/>
  <c r="G77"/>
  <c r="L77"/>
  <c r="M77"/>
  <c r="F120"/>
  <c r="G120"/>
  <c r="H120"/>
  <c r="I120"/>
  <c r="F134"/>
  <c r="G134"/>
  <c r="L134"/>
  <c r="M134"/>
  <c r="E49" l="1"/>
  <c r="E32" s="1"/>
  <c r="E53"/>
  <c r="D49"/>
  <c r="D53"/>
  <c r="F32"/>
  <c r="O57"/>
  <c r="J77"/>
  <c r="K77"/>
  <c r="L32"/>
  <c r="H32"/>
  <c r="M32"/>
  <c r="I32"/>
  <c r="J32"/>
  <c r="K32"/>
  <c r="H77"/>
  <c r="D77"/>
  <c r="I147"/>
  <c r="J147"/>
  <c r="D32" l="1"/>
  <c r="D12" s="1"/>
  <c r="J12"/>
  <c r="H12"/>
  <c r="O53"/>
  <c r="O49"/>
  <c r="I77"/>
  <c r="I12" s="1"/>
  <c r="G32"/>
  <c r="E148"/>
  <c r="D148"/>
  <c r="I146"/>
  <c r="K147"/>
  <c r="E147" s="1"/>
  <c r="L147"/>
  <c r="M147"/>
  <c r="F147"/>
  <c r="F146" s="1"/>
  <c r="F12" s="1"/>
  <c r="G147"/>
  <c r="G146" s="1"/>
  <c r="H147"/>
  <c r="H146" s="1"/>
  <c r="G12" l="1"/>
  <c r="E77"/>
  <c r="E12" s="1"/>
  <c r="D147" l="1"/>
  <c r="K12" l="1"/>
  <c r="L12"/>
  <c r="M12"/>
  <c r="O12" l="1"/>
</calcChain>
</file>

<file path=xl/sharedStrings.xml><?xml version="1.0" encoding="utf-8"?>
<sst xmlns="http://schemas.openxmlformats.org/spreadsheetml/2006/main" count="384" uniqueCount="309">
  <si>
    <t>N п/п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</si>
  <si>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</si>
  <si>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</si>
  <si>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</si>
  <si>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всего</t>
  </si>
  <si>
    <t>в том числе по источникам финансирования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</si>
  <si>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</si>
  <si>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</si>
  <si>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</si>
  <si>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</si>
  <si>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</si>
  <si>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</si>
  <si>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Всего по программам</t>
  </si>
  <si>
    <t>Отчет</t>
  </si>
  <si>
    <t>о ходе реализации муниципальных программ (финансирование программ)</t>
  </si>
  <si>
    <t>Хохольского муниципального района Воронежской области</t>
  </si>
  <si>
    <r>
      <t xml:space="preserve">          </t>
    </r>
    <r>
      <rPr>
        <b/>
        <sz val="11"/>
        <color rgb="FF26282F"/>
        <rFont val="Courier New"/>
        <family val="3"/>
        <charset val="204"/>
      </rPr>
      <t>Структура пояснительной записки к отчету о ходе</t>
    </r>
  </si>
  <si>
    <r>
      <t xml:space="preserve">          </t>
    </r>
    <r>
      <rPr>
        <b/>
        <sz val="11"/>
        <color rgb="FF26282F"/>
        <rFont val="Courier New"/>
        <family val="3"/>
        <charset val="204"/>
      </rPr>
      <t>реализации муниципальных программ муниципального</t>
    </r>
  </si>
  <si>
    <r>
      <t xml:space="preserve">                </t>
    </r>
    <r>
      <rPr>
        <b/>
        <sz val="11"/>
        <color rgb="FF26282F"/>
        <rFont val="Courier New"/>
        <family val="3"/>
        <charset val="204"/>
      </rPr>
      <t xml:space="preserve"> образования Воронежской области</t>
    </r>
  </si>
  <si>
    <t xml:space="preserve">         _________________________________________________</t>
  </si>
  <si>
    <t xml:space="preserve">            (наименование муниципального образования)</t>
  </si>
  <si>
    <t>Пояснительная записка должна содержать:</t>
  </si>
  <si>
    <t xml:space="preserve">   1. Наименование программы;</t>
  </si>
  <si>
    <t xml:space="preserve">   2. Описание целей программы;</t>
  </si>
  <si>
    <t xml:space="preserve">   3. Конкретные результаты реализации программы достигнутые за  отчетный</t>
  </si>
  <si>
    <t xml:space="preserve"> период (если результат не  достигнут - указывают причины,  повлиявших на</t>
  </si>
  <si>
    <t>результат выполнения);</t>
  </si>
  <si>
    <t xml:space="preserve">   4. Данные о целевом использовании  бюджетных средств   на   реализацию</t>
  </si>
  <si>
    <t>программы и объемах привлеченных средств с расшифровкой  по   источникам;</t>
  </si>
  <si>
    <t xml:space="preserve">   5. Сведения   о   достижении значений  показателей   (индикаторов)   с</t>
  </si>
  <si>
    <t>обоснованием отклонений по показателям (индикаторам), плановые   значения</t>
  </si>
  <si>
    <t>по которым не достигнуты.</t>
  </si>
  <si>
    <t xml:space="preserve">   6. Информация о внесенных изменениях в программу за  отчетный  период.</t>
  </si>
  <si>
    <t xml:space="preserve">   7. Выводы об эффективности реализации программы и предложения  по   ее</t>
  </si>
  <si>
    <t>дальнейшей реализации.</t>
  </si>
  <si>
    <t>Оценка результативности реализации программ   производится  на  основании</t>
  </si>
  <si>
    <t>данных о динамике плановых и фактически достигнутых показателей,  а также</t>
  </si>
  <si>
    <t>затрат в разрезе программ или отдельных мероприятий.</t>
  </si>
  <si>
    <t>В   случае     низкой   оценки  результативности   реализации  программы:</t>
  </si>
  <si>
    <t xml:space="preserve">   - если значение показателя освоения  финансовых  средств  ниже  уровня</t>
  </si>
  <si>
    <t>0,8,  то  принимается  решение  о  признании программы неэффективной и ее</t>
  </si>
  <si>
    <t>действие  приостанавливается    или   в  нее  вносятся  корректировки,  с</t>
  </si>
  <si>
    <t>предложениями о внесении изменений в бюджет;</t>
  </si>
  <si>
    <t xml:space="preserve">   - если значение показателя освоения финансовых средств  ниже  0,5,  то</t>
  </si>
  <si>
    <t>принимается решение о прекращении реализации программы и  исключении    в</t>
  </si>
  <si>
    <t>установленном   порядке    из    бюджета   расходов   на  ее  реализацию.</t>
  </si>
  <si>
    <t>Наименование целевых показателей (индикаторов)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</si>
  <si>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</si>
  <si>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</si>
  <si>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достижения, (%)</t>
  </si>
  <si>
    <t xml:space="preserve">                   за _____________ 2019 г.</t>
  </si>
  <si>
    <t>2020 год</t>
  </si>
  <si>
    <t>Приложение 2</t>
  </si>
  <si>
    <t>Приложение 1</t>
  </si>
  <si>
    <t>Доля муниципальных служащих органов местного самоуправления, прошедших пргорамму проф. переподготовки и повышения квалификации %</t>
  </si>
  <si>
    <t>Подпрограмма 2. «Обеспечение исполнения переданных государственных полномочий  и полномочий от городского и сельских поселений»:</t>
  </si>
  <si>
    <t>Доля исполнения расходных обязательств, %</t>
  </si>
  <si>
    <t>Количество отремонтированных муниципальных объектов</t>
  </si>
  <si>
    <t>Подпрограмма 3.Обеспечение реализации муниципальной программы</t>
  </si>
  <si>
    <t xml:space="preserve">Подпрограмма 4.
Развитие гражданского общества в Хохольском муниципальном районе
</t>
  </si>
  <si>
    <t>Срок реализации</t>
  </si>
  <si>
    <t xml:space="preserve">Доля детей, оставшихся без попечения родителей, устроенных в семьи граждан неродственников (в приемные семьи, на усыновление (удочерение), под опеку (попечительство), охваченных другими формами семейного устройства 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</si>
  <si>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учреждениях.</t>
  </si>
  <si>
    <t>Удельный вес учащихся 1 -11 классов, обеспеченных двухразовым бесплатным    горячим    питанием,    от общей численности   обучающихся   данной возрастной категории</t>
  </si>
  <si>
    <t>Подпрограмма №3 "Развитие дополнительного образования"</t>
  </si>
  <si>
    <t>Направление 1. Нормативно правовое регулирование  бюджетного процесса в Хохольском муниципальном районе</t>
  </si>
  <si>
    <t>В срок, установ-ленный администрацией района</t>
  </si>
  <si>
    <t>Направление 2. Составление проекта районного бюджета на очередной финансовый год и на плановый период</t>
  </si>
  <si>
    <t>Соблюдение порядка и сроков разработки проекта районного бюджета, установленных постановлением администрации района</t>
  </si>
  <si>
    <t>да</t>
  </si>
  <si>
    <t>Направление 3. Организация исполнения районного бюджета и формирование бюджетной отчетности</t>
  </si>
  <si>
    <t>До начала очеред-ного финансового года</t>
  </si>
  <si>
    <t xml:space="preserve">Доведение показателей сводной бюджетной росписи и лимитов бюджетных обязательств до главных распорядителей средств районного бюджета в сроки, установленные бюджетным законодательством. </t>
  </si>
  <si>
    <t>До начала очередного финан-сового года</t>
  </si>
  <si>
    <t>Составление и представление в Совет народных депутатов годового отчета об исполнении районного бюджета в сроки, установленные бюджетным законодательством</t>
  </si>
  <si>
    <t>До 1 мая текущего года</t>
  </si>
  <si>
    <t>Проведение публичных слушаний по проекту районного бюджета на очередной финансовый год и плановый период  и по годовому отчету об исполнении районного бюджета</t>
  </si>
  <si>
    <t xml:space="preserve">Объем просроченной кредиторской задолженности  районного бюджета Хохольского муниципального района; </t>
  </si>
  <si>
    <t>Отношение размера дефицита районного бюджета Хохольского муниципального района к годовому объему доходов бюджта без учета утвержденного объема безвозмездных поступлений из бюджетов вышестоящих уровней</t>
  </si>
  <si>
    <t>Не более 10 %</t>
  </si>
  <si>
    <t>Основное мероприятие 2. Управление резервными фондами и иными резервами на исполнение расходных обязательств Хохольского муниципального района</t>
  </si>
  <si>
    <t>Направление 1. Управление резервным фондом и иными резервами на исполнение расходных обязательств района</t>
  </si>
  <si>
    <t>Удельный вес резервного фонда администрации Хохольского муниципального района в общем объеме расходов районного бюджета</t>
  </si>
  <si>
    <t>Основное мероприятие 3. Формирование и совершенствование межбюджетных отношений в Хохольском муниципальном районе</t>
  </si>
  <si>
    <t>Разработка и утверждение методик распределения межбюджетных трансфертов</t>
  </si>
  <si>
    <t>Выравнивание бюджетной обспеченоости поселений</t>
  </si>
  <si>
    <t>Иные межбюдетные трансферты</t>
  </si>
  <si>
    <t>Доля расходов на обслуживание муниципального долга Хохольского муниципального района в общем объеме расходов районного бюджета (за исключением расходов, которые осуществляются за счет субвенций из областного бюджета).</t>
  </si>
  <si>
    <t>≤ 100</t>
  </si>
  <si>
    <t>Подпрограмма 2. Дополнительное пенсионное обеспечение лиц, замещавших выборные муниципальные должности и муниципальные должности муниципальной службы а органах местного самоуправления Хохольского муниципального района.</t>
  </si>
  <si>
    <t>Финансовое обеспечение выплаты доплат за выслугу лет к начисленной сумме доплат.</t>
  </si>
  <si>
    <t>Подпрограмма 3. Финансовое обеспечение реализации подпрограммы «Управление муниципальными финансами».</t>
  </si>
  <si>
    <t>Уровень исполнения плановых назначений по расходам на организацию выполнения подпрограммы «Управление муниципальными финансами»</t>
  </si>
  <si>
    <t>Финансовое обеспечение выполнения других расходных обязательств Хохольского муниципального района финансовым отделом</t>
  </si>
  <si>
    <t>5</t>
  </si>
  <si>
    <t>Индекс производства продукции сельского хозяйства в хозяйствах всех категорий (в сопоставимых ценах), % к предыдущему году</t>
  </si>
  <si>
    <t>Подпрограмма 3 "Развитие торговли"</t>
  </si>
  <si>
    <t>Мероприятие №1 "Защита населения и территорий от чрезвычайных ситуаций"</t>
  </si>
  <si>
    <t>Мероприятие №2 "Выполнение мероприятий по ГО"</t>
  </si>
  <si>
    <t>Мероприятие №3 "Обеспечение деятельности  МКУ «Единая дежурно-диспетчерская служба Хохольского муниципального района»</t>
  </si>
  <si>
    <t>Доля автомобильных дорог общего пользования местного значения, не соответствующих нормативным требованиям к транспортно-эксплуатационным показателям, в общем количестве автомобильных дорог общего пользования  местного значения Хохольского муниципального района</t>
  </si>
  <si>
    <t>Доля населения, охваченного мероприятиями в сфере культуры от общей численности населения района</t>
  </si>
  <si>
    <t>Удельный вес сельских клубов, оснащенных современным оборудованием</t>
  </si>
  <si>
    <t>Динамика объема въездного туристского потока на территории МР к предыдущему году</t>
  </si>
  <si>
    <t>Уровень обеспеченности дошкольными образовательными учреждениями в расчете на 100 детей дошкольного возраста</t>
  </si>
  <si>
    <t>Подпрограмма № 1 "Социализация детей-сирот, нуждающихся в особой защите органов местного самоуправления</t>
  </si>
  <si>
    <t xml:space="preserve"> Своевременное внесение изменений в решение Совета народных депутатов  о бюджетном процессе в Хохольском муниципальном районе в соответствии с требованиями действующего федерального и областного бюджетного законодательства.</t>
  </si>
  <si>
    <t xml:space="preserve"> Составление и утверждение сводной бюджетной росписи районного бюджета в сроки, установленные бюджетным законодательством.</t>
  </si>
  <si>
    <t xml:space="preserve"> Соотношение фактического размера перечисленных поселениям дотации на выравнивание бюджетной обеспеченности поселений к запланированному объему.</t>
  </si>
  <si>
    <t xml:space="preserve"> Соотношение фактического размера перечисленных иных межбюджетных трансферотов  к  запланированному объему</t>
  </si>
  <si>
    <t>6</t>
  </si>
  <si>
    <t xml:space="preserve">Муниципальная программа Хохольского муниципального района
«Создание условий для развития транспортной системы и дорожного хозяйства»
</t>
  </si>
  <si>
    <t>Основное мероприятие 1.2.    Ремонт автомобильных дорог общего пользования местного значения</t>
  </si>
  <si>
    <t>Основное мероприятие 1.3. Содержание автомобильных дорог общего пользования местного значения</t>
  </si>
  <si>
    <t>Основное мероприятие 1.4. Обеспечение экономической устойчивости автотранспортных предприятий</t>
  </si>
  <si>
    <t>Подпрограмма 1. Организация бюджетного процесса в Хохольском муниципальном районе</t>
  </si>
  <si>
    <t>Муниципальная программа "Управление муниципальными финансами"</t>
  </si>
  <si>
    <t>Доля зданий учреждений культуры, находящихся в удовлетворительном состоянии, в общем количестве зданий учреждений культуры</t>
  </si>
  <si>
    <t>Уровень фактической обеспеченности учреждениями культуры от нормативной потребности</t>
  </si>
  <si>
    <t>Мероприятие 2 "Организация досуга и культурно-массовых мероприятий"</t>
  </si>
  <si>
    <t>Мероприятие 3 "Повышение доступности и качества библиотечных услуг"</t>
  </si>
  <si>
    <t>Мероприятие 4 "Развитие туризма и туристической инфраструктуры"</t>
  </si>
  <si>
    <t>Мероприятие 5 "Финансовое обеспечение для реализации программы"</t>
  </si>
  <si>
    <t>Количество систем видеонаблюдения и использования систем контентной фильтрации в образовательных учреждениях.</t>
  </si>
  <si>
    <t>Мероприятие "Информационно-пропагандистское противодействие терроризму"</t>
  </si>
  <si>
    <t>Организационно-технические мероприятия по повышению уровня защищенности объектов, наиболее привлекательных для совершения террористических актов</t>
  </si>
  <si>
    <t>Подпрограмма 1 "Развитие кадрового потенциала муниципальной службы администрации района"</t>
  </si>
  <si>
    <t>Объем отгруженных товаров собственного производства, выполненных работ и услуг собственными силами в промышленном производстве</t>
  </si>
  <si>
    <t>Число субъектов малого и среднего предпринимательства в расчете на 10000 человек нселения ед.</t>
  </si>
  <si>
    <t>Мероприятие 1. 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российскиими лизинговыми организациями в целях создания и (или) развития либо модернизации производства товаров (работ,услуг).</t>
  </si>
  <si>
    <t>Мероприятие 2. 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(работ,услуг).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</si>
  <si>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получивших финансовую поддержку</t>
  </si>
  <si>
    <t>Количество услуг, предоставляемых АНО"Хохольский центр поддержки  предпринимательства" кол-во</t>
  </si>
  <si>
    <t>Количество жителей отдаленных и малонаселенных пунктов, обеспеченных регулярным (2 и более раза в неделю) торговым обслуживанием посредством выездной торговли</t>
  </si>
  <si>
    <r>
      <rPr>
        <sz val="8"/>
        <color indexed="8"/>
        <rFont val="Times New Roman"/>
        <family val="1"/>
        <charset val="204"/>
      </rPr>
      <t>Основное мероприятие 3. Развитие инфраструктуры   поддержка малого и среднего предпринимательства"</t>
    </r>
  </si>
  <si>
    <t>2023-2028</t>
  </si>
  <si>
    <t>100</t>
  </si>
  <si>
    <t>0,00</t>
  </si>
  <si>
    <t>Процент охвата населения района информационно-пропагандистской работой, направленной на предупреждение террористической деятельности, повышение бдительности</t>
  </si>
  <si>
    <t>Количество объектов( территорий) для которых полностью реализованы мероприятия пообеспечению АТЗ</t>
  </si>
  <si>
    <t xml:space="preserve">Муниципальная программа Хохольского муниципального района «Обеспечение доступным и комфортным жильём и коммунальными услугами населения Хохольского  муниципального района Воронежской области»
</t>
  </si>
  <si>
    <t>Подпрограмма 1. «Создание условий для обеспечения доступным и комфортным жильем населения Хохольского муниципального района Воронежской области»</t>
  </si>
  <si>
    <t>Мероприятие 1. Обеспечение жильем молодых семей</t>
  </si>
  <si>
    <t>Мероприятие 2. Обеспечение земельных участков, предназначенных для предоставления семьям, имеющим трех и более детей, инженерной инфраструктурой</t>
  </si>
  <si>
    <t>Подпрограмма 2. «Развитие градостроительной деятельности»</t>
  </si>
  <si>
    <t>Мероприятие 1. Мониторинг и актуализация Схемы  территориального планирования Хохольского муниципального района</t>
  </si>
  <si>
    <t>Мероприятие 2. Увеличение  общей площади жилых помещений, приходящихся в среднем на одного жителя</t>
  </si>
  <si>
    <t>Подпрограмма 3 «Создание условий для обеспечения качественными услугами ЖКХ населения  Хохольского муниципального района Воронежской области»</t>
  </si>
  <si>
    <t>Создание условий для обеспечения качественными услугами ЖКХ населения Хохольского муниципального района</t>
  </si>
  <si>
    <t>Мероприятие 1. Реформирование и модернизация системы теплоснабжения</t>
  </si>
  <si>
    <t>уменьшение количества аварий на сетях водоснабжения, водоотведения и теплоснабжения</t>
  </si>
  <si>
    <t>Обновление парка коммунальной техники</t>
  </si>
  <si>
    <t>удельный вес проб питьевой воды из водопроводной сети, не соответствующих гигиеническим нормативам по санитарно-химическим показателям</t>
  </si>
  <si>
    <t>Мероприятие 4. Организация раздельного накопления твердых коммунальных отходов</t>
  </si>
  <si>
    <t>Обустройство мест раздельного накопления твердых коммунальных отходов</t>
  </si>
  <si>
    <t>"Энергосбережение и повышение энергетической эффективности в  бюджетных учреждениях и иных организациях с участием муниципального бюджета Хохольского муниципального бюджета Хохольского муниципального района</t>
  </si>
  <si>
    <t>Доля объема энергоресурсов с использованием приборов учета в общем объеме на конец года</t>
  </si>
  <si>
    <t>Энергосбережение и повышение энергетической эффективности в  коммунальной инфраструктуре</t>
  </si>
  <si>
    <t>Строительство и реконструкция имеющихся сетей наружного освещения с оснащением энергосберегающими источниками света</t>
  </si>
  <si>
    <t xml:space="preserve">Доля протяженности освещенных частей улиц, проездов, набережных к их общей протяженности на конец отчетного года. </t>
  </si>
  <si>
    <t>Энергосбебережение и повышение энергетической эффективности  в жилищном фонде</t>
  </si>
  <si>
    <t xml:space="preserve">Доля объемов энергетических ресурсов в жилом фонде, расчеты за которые осуществляются с использованием приборов учета </t>
  </si>
  <si>
    <t>"Повышение энергоэффективности и развитие энергетики  Хохольского муниципального района Воронежской области"</t>
  </si>
  <si>
    <t>Подпрограмма 1. «Развитие   сельского хозяйства на территории  Хохольского муниципального района»</t>
  </si>
  <si>
    <t>Мероприятие 1. Развитие подотрасли растениеводства</t>
  </si>
  <si>
    <t>Мероприятие 2. Развитие подотрасли животноводства</t>
  </si>
  <si>
    <t>Мероприятие 3. Поддержка малых форм хозяйствования</t>
  </si>
  <si>
    <t>Подпрограмма 2. «Комплексное развитие сельских территорий Хохольского муниципального района»</t>
  </si>
  <si>
    <t>Мероприятие 1. Улучшение жилищных условий граждан, в том числе молодых семей  и молодых специалистов, проживающих и работающих в сельской местности</t>
  </si>
  <si>
    <t>Мероприятие 2. Благоустройство территорий сельских поселений Хохольского муниципального района</t>
  </si>
  <si>
    <t>Подпрограмма 3 «Развитие земельных отношений, муниципального имущества и экологии Хохольского муниципального района»</t>
  </si>
  <si>
    <t>Мероприятие 1. Регулирование и совершенствование деятельности в сфере имущественных и земельных отношений</t>
  </si>
  <si>
    <t>Подпрограмма 4. Финансовое обеспечение реализации программы</t>
  </si>
  <si>
    <t>Мероприятие 3. Финансовое обеспечение деятельности МБУ «Хохольский районный архив».</t>
  </si>
  <si>
    <t>Объём производства основных видов продукции растениеводства в стоимостном выражении в  сельскохозяйственных организациях и крестьянских (фермерских) хозяйствах на 100 га пашни, тыс. руб</t>
  </si>
  <si>
    <t>Объём производства основных видов продукции животноводства в стоимостном выражении в  сельскохозяйственных организациях и крестьянских (фермерских) хозяйствах на 100 га сельхозугодий, тыс. руб.</t>
  </si>
  <si>
    <t>Ввод (приобретение) жилья для граждан, проживающих на сельских территориях (с привлечением собственных (заемных) средств граждан), кв.м.</t>
  </si>
  <si>
    <t>Количество реализованных проектов по созданию и развитию инфраструктуры на сельских территориях, ед.</t>
  </si>
  <si>
    <t>Соблюдение регламентного времени оказания МСЗУ, %.</t>
  </si>
  <si>
    <t>Количество проведённых экологических мероприятий на территории Хохольского муниципального района, ед</t>
  </si>
  <si>
    <t>Уровень выполнения плановых назначений бюджетных средств на обеспечение деятельности отдела сельского хозяйства, муниципального имущества и экологии администрации Хохольского муниципального района Воронежской области, % к плану.</t>
  </si>
  <si>
    <t>Уровень выполнения плановых назначений бюджетных средств на обеспечение деятельности МБУ «Центр поддержки АПК», % к плану</t>
  </si>
  <si>
    <t>Уровень выполнения плановых назначений бюджетных средств на обеспечение деятельности МБУ «Хохольский районный архив», % к плану.</t>
  </si>
  <si>
    <t xml:space="preserve">:Муниципальная программа  Хохольского муниципального района «Развитие сельского хозяйства, земельных отношений, муниципального имущества и экологии Хохольского муниципального района Воронежской области»  </t>
  </si>
  <si>
    <t>Муниципальная программа  "Защита населения и территорий от чрезвычайных ситуаций природного и техногенного характера"</t>
  </si>
  <si>
    <t>0</t>
  </si>
  <si>
    <t>Снижение количества ЧС, природного и технического характра, происшествий на воде</t>
  </si>
  <si>
    <t>Увеличение процента обеспеченности средствами индивидуальной защиты органов местного самоуправления и созданных ими предприятий, организаций и учреждений</t>
  </si>
  <si>
    <t>100%              84%</t>
  </si>
  <si>
    <t>100             100</t>
  </si>
  <si>
    <t>Доля подготовленного операторского персонала системы 112 , % Доля охвата информированного и оповещённого населения</t>
  </si>
  <si>
    <t>Количество проведенных мероприятий по воспитанию патриотизма, нравственности и уважения к правам и свободам человека</t>
  </si>
  <si>
    <t>14/20</t>
  </si>
  <si>
    <t>Количество выступлений,публикаций по противодействию пьянству и табакаурению, наркомании, в т.ч. О мерах о выявлению и уничтожению дикорастущих незаконных посевов</t>
  </si>
  <si>
    <t>Количество проведенных культурно-массовых мероприятий, акций, направленных на формирование представлений о здоровом образе жизни и количество участников</t>
  </si>
  <si>
    <t>Количество щитов с наглядной агитацией за здоровый образ жизни</t>
  </si>
  <si>
    <t>Количествот проверок мест массового досуг молодежи</t>
  </si>
  <si>
    <t xml:space="preserve">Количество проведенных мероприятий по профилактик правонарушений </t>
  </si>
  <si>
    <t xml:space="preserve">Противодействие терроризму и экстремизму </t>
  </si>
  <si>
    <t xml:space="preserve">Профилактика распространения и злоупотребления наркотиками </t>
  </si>
  <si>
    <t>Профилактика правонарушений</t>
  </si>
  <si>
    <t xml:space="preserve"> Муниципальная программа "Обепечение общственного порядка и противодействие преступности в Хохольском муниципальном районе"</t>
  </si>
  <si>
    <t>Основное мероприятие 2.1. Установка искусственного освещения, на участках повышенной опасности</t>
  </si>
  <si>
    <t>Муниципальная программа "Развитие культуры и туризма в Хохольском районе"</t>
  </si>
  <si>
    <t>Мероприятие 1  "Содействие сохранению и развитию культурно-досуговых учреждений"</t>
  </si>
  <si>
    <t xml:space="preserve">Муниципальная программа «Противодействие терроризму в Хохольском муниципальном районе" </t>
  </si>
  <si>
    <t>Основное мероприятие 1. Организация составления и исполнения районного бюджета и формирование бюджетной отчетности</t>
  </si>
  <si>
    <t>Основное мероприятие  "Формирование и совершенствование межбюджетных отношений в Хохольском муниципальном районе"</t>
  </si>
  <si>
    <t xml:space="preserve"> Выравнивание бюджетной обеспеченности</t>
  </si>
  <si>
    <t xml:space="preserve"> Поддержка мер по обеспечению сбалансированности местных бюджетов</t>
  </si>
  <si>
    <t>Основное мероприятие  "Управление муниципальным долгом и муниципальными финансовыми активами Хохольского муниципального района"</t>
  </si>
  <si>
    <t>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а органах местного самоуправления Хохольского муниципального района"</t>
  </si>
  <si>
    <t xml:space="preserve"> Основное мероприятие "Финансовое обеспечение деятельности финансового отдела администрации Хохольского муниципального района"</t>
  </si>
  <si>
    <t>&lt; 100</t>
  </si>
  <si>
    <t>Доля налоговых и неналоговых доходов местного бюджета (за исключением постплений налоговых доходов по дополнительным нормативам отчислений)в общем объеме собственных доходов бюджета муниципального образования (без учета субвенций)</t>
  </si>
  <si>
    <t>&lt;100</t>
  </si>
  <si>
    <t xml:space="preserve">Обеспеченность бюджета муниципального образования налоговыми и неналоговыми доходами в расчете на 10 тыс.рублей доходов местного бюджета (без учета безвозмездных поступлений, имеющих целевой хароктер), тыс.рублей </t>
  </si>
  <si>
    <t xml:space="preserve">&lt;= 3 </t>
  </si>
  <si>
    <t xml:space="preserve">Основное мероприятие 1.1 Обеспечение выполнение переданных полномочий по организации и осуществлению деятельности по опеке и попечительству </t>
  </si>
  <si>
    <t>Основное мероприятие 1.2 Выплаты, связанные с охраной семьи и детства.</t>
  </si>
  <si>
    <t>Подпрограмма №2 Развитие дошкольного и общего образования</t>
  </si>
  <si>
    <t>Основное мероприятие 2.1 "Развитие дошкольного образования"</t>
  </si>
  <si>
    <t>Мероприятие 2.2.2   Ежемесячное денежное вознагрождение за классное руководство педагогическим работникам.</t>
  </si>
  <si>
    <t>Мероприятие 2.2.1.  Организация бесплатного горячего питания обучающих, получающих начальное общее образование в муниципальных образовательных организациях</t>
  </si>
  <si>
    <t>Мероприятие 2.2.3 Мероприятие по обепечению деятельности советников директора по воспитанию ивзаимодействию с десткими общественными  в общеобразовательных организациях.</t>
  </si>
  <si>
    <t>Основное мероприятие 2.2 "Развитие общего образования"</t>
  </si>
  <si>
    <t>Мероприятие 2.2.4  Обновление материально-технической базы для организации учебно-исследовательной, научно-практической, творческой деятельности, занятий физической культурой и спортом в образовательных организациях  в целях достижения показателей и результатов регионального проекта "Успех каждого ребенка"</t>
  </si>
  <si>
    <t>Основное мероприятие 3. 1 Создание условий для реализации обеспечение деятельности учреждения дополнительного образования</t>
  </si>
  <si>
    <t>Основное мероприятие 3.2 Внешкольные мероприятия (участие в конкурсах, олимпиадах, смортах, выставках)</t>
  </si>
  <si>
    <t>Подпрограммы 4 "Молодежь и организация летнего отдыха"</t>
  </si>
  <si>
    <t>Основное мероприятие 4.1. Вовлечение молодежи в социальную практику и обеспечение поддержки творческой активности молодежи, патриотическое воспитание молодежи.</t>
  </si>
  <si>
    <t>Основное мероприятие 4.2. Огранизация летнего отдыха детей.</t>
  </si>
  <si>
    <t>Основное мероприятие 4,3 Развитие и поддержка деятельности объединений юных инспекторов движения</t>
  </si>
  <si>
    <t>Подпрограмма 5 "Обеспечение условий реализации Программы"</t>
  </si>
  <si>
    <t>Основное мероприятие 5.1 Финансовое обеспечение отдела по образованию молодежной политике и спорта администрации Хохольского муниципального района.</t>
  </si>
  <si>
    <t xml:space="preserve">Основное мероприятие 5.2. Методическое обеспечение и повышения уровня устойчивого функционирования общеобразовательных учереждений, обеспечение бухгалтерского учета </t>
  </si>
  <si>
    <t>Основное мероприятие 5.3. Проведение муниципального этапа всероссийских конкурсов</t>
  </si>
  <si>
    <t>Подпрограмма 6 "Развитие физической культуры и спорта"</t>
  </si>
  <si>
    <t>Основное мероприятие 6.1. Мероприятие вобласти физической культуры и спорта</t>
  </si>
  <si>
    <t>Основное мероприятие 6.2. Развитие и обеспечение деятельности учереждений физической культуры и спорта</t>
  </si>
  <si>
    <t xml:space="preserve">Доля граждан, систематически занимающегося физической культурой и спортом </t>
  </si>
  <si>
    <t>Основное мероприятие 1.1.1 Создание благоприятного инвестиционного климата</t>
  </si>
  <si>
    <t>Подпрограмма 1.1 "Формирование благоприятной инвестиционной среды для повышения конкурентноспособности предприятий и организаций района</t>
  </si>
  <si>
    <t>Основное мероприятие 1.2.1 Повышение конкурентноспособности предприятий и организаций различных отраслей экономики</t>
  </si>
  <si>
    <t>Подпрограмма 2 "Развитие и поддержка предпринимательской инициативы"</t>
  </si>
  <si>
    <t>Количество субъектов МСП, получивших муниципальную поддержку поддержку,ед.</t>
  </si>
  <si>
    <t>Основное мероприятие 2.1. Расширение доступа субъектов малого и среднего предпринимательства к финансовым ресурсам"</t>
  </si>
  <si>
    <t>Основное мероприятие 2.1 Информационная и консультационная поддержка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</t>
  </si>
  <si>
    <t>Количество физических лиц, не являющихся индивидуальными предпринимателями и преминяющих специальный налоговый режим "Налог на профессиональный доход"</t>
  </si>
  <si>
    <t>Основное мероприятие 4. «Имущественная поддержка субъектов малого и среднего предпринимательства путем предоставления муниципальной преференции в виде передачи в безвозмездное пользование муниципального движимого имущества без проведения торгов»</t>
  </si>
  <si>
    <t xml:space="preserve">Количество объектов муниципальной собственности включенных  в перечне имущества, предназначенного  для предоставления во владение и (или) в пользование субъектам МСП </t>
  </si>
  <si>
    <t xml:space="preserve">Основное мероприятие 3.1.  «Защита прав потребителей» </t>
  </si>
  <si>
    <t>Основное мероприятие 3.2. "Улучшение торгового обслуживания сельского населения Хохольского муниципального района"</t>
  </si>
  <si>
    <t>Муниципальная программа  "Экономическое развитие Хохольского муниципального района"</t>
  </si>
  <si>
    <t>Количество человек пострадавших в ДТП</t>
  </si>
  <si>
    <t>Количество дорожно-транспортных происшествий в Хохольском муниципальном районе</t>
  </si>
  <si>
    <t>Произведено пассажирокилометров по внутримуниципальным и городским машрутам</t>
  </si>
  <si>
    <r>
      <rPr>
        <b/>
        <sz val="8"/>
        <rFont val="Times New Roman"/>
        <family val="1"/>
        <charset val="204"/>
      </rPr>
      <t xml:space="preserve">Основное мероприятие 1.1. </t>
    </r>
    <r>
      <rPr>
        <sz val="8"/>
        <rFont val="Times New Roman"/>
        <family val="1"/>
        <charset val="204"/>
      </rPr>
      <t>Повышение квалификации, профессиональная переподготовка муниципальных служащих и получения второго высшего образования</t>
    </r>
  </si>
  <si>
    <r>
      <rPr>
        <b/>
        <sz val="8"/>
        <rFont val="Times New Roman"/>
        <family val="1"/>
        <charset val="204"/>
      </rPr>
      <t>Основное мероприятие 2.1</t>
    </r>
    <r>
      <rPr>
        <sz val="8"/>
        <rFont val="Times New Roman"/>
        <family val="1"/>
        <charset val="204"/>
      </rPr>
      <t>.Обеспечение исполнения переданных государственных полномочий  и полномочий от городского и сельских поселений</t>
    </r>
  </si>
  <si>
    <r>
      <rPr>
        <b/>
        <sz val="8"/>
        <rFont val="Times New Roman"/>
        <family val="1"/>
        <charset val="204"/>
      </rPr>
      <t>Основное мероприятие 2.2</t>
    </r>
    <r>
      <rPr>
        <sz val="8"/>
        <rFont val="Times New Roman"/>
        <family val="1"/>
        <charset val="204"/>
      </rPr>
      <t>.Обеспечение сохранности и ремонт военно- мемориальных объектов муниципальных образований</t>
    </r>
  </si>
  <si>
    <r>
      <rPr>
        <b/>
        <sz val="8"/>
        <rFont val="Times New Roman"/>
        <family val="1"/>
        <charset val="204"/>
      </rPr>
      <t>Основное мероприятие  2.3</t>
    </r>
    <r>
      <rPr>
        <sz val="8"/>
        <rFont val="Times New Roman"/>
        <family val="1"/>
        <charset val="204"/>
      </rPr>
      <t>.Проведение мониторинга и оценки эффективности развития муниципальных образований</t>
    </r>
  </si>
  <si>
    <r>
      <rPr>
        <b/>
        <sz val="8"/>
        <rFont val="Times New Roman"/>
        <family val="1"/>
        <charset val="204"/>
      </rPr>
      <t>Основное мероприятие  3.1</t>
    </r>
    <r>
      <rPr>
        <sz val="8"/>
        <rFont val="Times New Roman"/>
        <family val="1"/>
        <charset val="204"/>
      </rPr>
      <t>.Обеспечение финансовой деятельности администрации Хохольского муниципального района Воронежской области</t>
    </r>
  </si>
  <si>
    <r>
      <rPr>
        <b/>
        <sz val="8"/>
        <rFont val="Times New Roman"/>
        <family val="1"/>
        <charset val="204"/>
      </rPr>
      <t>Основное мероприятие  3.2</t>
    </r>
    <r>
      <rPr>
        <sz val="8"/>
        <rFont val="Times New Roman"/>
        <family val="1"/>
        <charset val="204"/>
      </rPr>
      <t>.Обеспечение финансовой деятельности Совета народных депутатов Хохольского муниципального района Воронежской области"</t>
    </r>
  </si>
  <si>
    <r>
      <rPr>
        <b/>
        <sz val="8"/>
        <rFont val="Times New Roman"/>
        <family val="1"/>
        <charset val="204"/>
      </rPr>
      <t>Основное мероприятие  3.3</t>
    </r>
    <r>
      <rPr>
        <sz val="8"/>
        <rFont val="Times New Roman"/>
        <family val="1"/>
        <charset val="204"/>
      </rPr>
      <t xml:space="preserve">.Иные расходные обязательства в обеспечении финансовой деятельности подведомственных учреждений. </t>
    </r>
  </si>
  <si>
    <r>
      <rPr>
        <b/>
        <sz val="8"/>
        <rFont val="Times New Roman"/>
        <family val="1"/>
        <charset val="204"/>
      </rPr>
      <t>Основное мероприятие 3.4</t>
    </r>
    <r>
      <rPr>
        <sz val="8"/>
        <rFont val="Times New Roman"/>
        <family val="1"/>
        <charset val="204"/>
      </rPr>
      <t>. Подготовка и проведение выборов Совета народных депутатов Хохольского муниципального района Воронежской области.</t>
    </r>
  </si>
  <si>
    <r>
      <rPr>
        <b/>
        <sz val="8"/>
        <rFont val="Times New Roman"/>
        <family val="1"/>
        <charset val="204"/>
      </rPr>
      <t>Основное мероприятие  3.5</t>
    </r>
    <r>
      <rPr>
        <sz val="8"/>
        <rFont val="Times New Roman"/>
        <family val="1"/>
        <charset val="204"/>
      </rPr>
      <t xml:space="preserve">. Формирование общего и запасного списка кандидатов в присяжные заседатели Хохольского районного суда </t>
    </r>
  </si>
  <si>
    <r>
      <rPr>
        <b/>
        <sz val="8"/>
        <rFont val="Times New Roman"/>
        <family val="1"/>
        <charset val="204"/>
      </rPr>
      <t>Основное мероприятие  3.6</t>
    </r>
    <r>
      <rPr>
        <sz val="8"/>
        <rFont val="Times New Roman"/>
        <family val="1"/>
        <charset val="204"/>
      </rPr>
      <t>. Празднование памятных дат муниципальных образований</t>
    </r>
  </si>
  <si>
    <r>
      <rPr>
        <b/>
        <sz val="8"/>
        <rFont val="Times New Roman"/>
        <family val="1"/>
        <charset val="204"/>
      </rPr>
      <t>Основное мероприятие  4.1</t>
    </r>
    <r>
      <rPr>
        <sz val="8"/>
        <rFont val="Times New Roman"/>
        <family val="1"/>
        <charset val="204"/>
      </rPr>
      <t xml:space="preserve">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</t>
    </r>
  </si>
  <si>
    <r>
      <rPr>
        <b/>
        <sz val="8"/>
        <rFont val="Times New Roman"/>
        <family val="1"/>
        <charset val="204"/>
      </rPr>
      <t>Основное мероприятие  4.2</t>
    </r>
    <r>
      <rPr>
        <sz val="8"/>
        <rFont val="Times New Roman"/>
        <family val="1"/>
        <charset val="204"/>
      </rPr>
      <t>. Имущественная поддержка социально ориентированных некоммерческих организаций, ТОСов</t>
    </r>
  </si>
  <si>
    <r>
      <rPr>
        <b/>
        <sz val="8"/>
        <rFont val="Times New Roman"/>
        <family val="1"/>
        <charset val="204"/>
      </rPr>
      <t>Основное мероприятие  4.3</t>
    </r>
    <r>
      <rPr>
        <sz val="8"/>
        <rFont val="Times New Roman"/>
        <family val="1"/>
        <charset val="204"/>
      </rPr>
      <t>. Информационная поддержка социально ориентированных некоммерческих организаций, ТОСов, в том числе содействие формированию информационного пространства, способствующего развитию</t>
    </r>
  </si>
  <si>
    <r>
      <rPr>
        <b/>
        <sz val="8"/>
        <rFont val="Times New Roman"/>
        <family val="1"/>
        <charset val="204"/>
      </rPr>
      <t>Основное мероприятие  4.4</t>
    </r>
    <r>
      <rPr>
        <sz val="8"/>
        <rFont val="Times New Roman"/>
        <family val="1"/>
        <charset val="204"/>
      </rPr>
      <t>. Консультационная поддержка</t>
    </r>
  </si>
  <si>
    <r>
      <t>Мероприятие 2</t>
    </r>
    <r>
      <rPr>
        <sz val="8"/>
        <color rgb="FF000000"/>
        <rFont val="Times New Roman"/>
        <family val="1"/>
        <charset val="204"/>
      </rPr>
      <t>. Приобретение коммунальной техники</t>
    </r>
  </si>
  <si>
    <r>
      <t xml:space="preserve">Мероприятие 3. </t>
    </r>
    <r>
      <rPr>
        <sz val="8"/>
        <color rgb="FF000000"/>
        <rFont val="Times New Roman"/>
        <family val="1"/>
        <charset val="204"/>
      </rPr>
      <t>Развитие систем водоснабжения и водоотведения Хохольского муниципального района</t>
    </r>
  </si>
  <si>
    <r>
      <rPr>
        <sz val="8"/>
        <color rgb="FF000000"/>
        <rFont val="Calibri"/>
        <family val="2"/>
        <charset val="204"/>
      </rPr>
      <t>≤</t>
    </r>
    <r>
      <rPr>
        <sz val="8"/>
        <color rgb="FF000000"/>
        <rFont val="Times New Roman"/>
        <family val="1"/>
        <charset val="204"/>
      </rPr>
      <t xml:space="preserve"> 100</t>
    </r>
  </si>
  <si>
    <r>
      <t>Мероприятие 2</t>
    </r>
    <r>
      <rPr>
        <sz val="8"/>
        <color rgb="FF000000"/>
        <rFont val="Times New Roman"/>
        <family val="1"/>
        <charset val="204"/>
      </rPr>
      <t>. Проведение экологических мероприятий на территории Хохольского муниципального района</t>
    </r>
  </si>
  <si>
    <r>
      <t xml:space="preserve">Мероприятие 1. </t>
    </r>
    <r>
      <rPr>
        <sz val="8"/>
        <color rgb="FF000000"/>
        <rFont val="Times New Roman"/>
        <family val="1"/>
        <charset val="204"/>
      </rPr>
      <t>Финансовое обеспечение деятельности ОЗОМИиЭ администрации Хохольского муниципального района Воронежской области</t>
    </r>
  </si>
  <si>
    <r>
      <t xml:space="preserve">Мероприятие 2. </t>
    </r>
    <r>
      <rPr>
        <sz val="8"/>
        <color rgb="FF000000"/>
        <rFont val="Times New Roman"/>
        <family val="1"/>
        <charset val="204"/>
      </rPr>
      <t>Финансовое обеспечение деятельности МБУ «Центр поддержки АПК»</t>
    </r>
  </si>
  <si>
    <r>
      <t>Количество информационных материалов по вопросам защиты прав потребителей, размещенных в средствах массовой информации и на информационных ресурсах в сети Интернет</t>
    </r>
    <r>
      <rPr>
        <sz val="8"/>
        <color indexed="63"/>
        <rFont val="Times New Roman"/>
        <family val="1"/>
        <charset val="204"/>
      </rPr>
      <t xml:space="preserve"> </t>
    </r>
  </si>
  <si>
    <r>
      <t>Подпрограмма 1. Развития транспортной системы и дорожного хозяйства Хохольского муниципального района</t>
    </r>
    <r>
      <rPr>
        <b/>
        <sz val="8"/>
        <color rgb="FF000000"/>
        <rFont val="Times New Roman"/>
        <family val="1"/>
        <charset val="204"/>
      </rPr>
      <t>»</t>
    </r>
    <r>
      <rPr>
        <b/>
        <sz val="8"/>
        <color theme="1"/>
        <rFont val="Times New Roman"/>
        <family val="1"/>
        <charset val="204"/>
      </rPr>
      <t xml:space="preserve"> </t>
    </r>
  </si>
  <si>
    <r>
      <t>Подпрограмма 2.  "Повышение безопасности дорожного движения на территории Хохольского муниципального района</t>
    </r>
    <r>
      <rPr>
        <b/>
        <sz val="8"/>
        <color rgb="FF000000"/>
        <rFont val="Times New Roman"/>
        <family val="1"/>
        <charset val="204"/>
      </rPr>
      <t>»</t>
    </r>
    <r>
      <rPr>
        <b/>
        <sz val="8"/>
        <color theme="1"/>
        <rFont val="Times New Roman"/>
        <family val="1"/>
        <charset val="204"/>
      </rPr>
      <t xml:space="preserve"> </t>
    </r>
  </si>
  <si>
    <t>Объем инвестици в основной капитал в расчете на душу населения (тыс. руб.)</t>
  </si>
  <si>
    <t>за 2024 год</t>
  </si>
  <si>
    <t>Мероприяти 4. Финансовое обеспечение деятельности МБУ "Типография"</t>
  </si>
  <si>
    <t>Уровень выполнения плановых назначений бюджетных средств на обеспечение деятельности МБУ «Типография», % к плану.</t>
  </si>
  <si>
    <t>Отношение среднемесячной заработной платы педагогических работников  учреждений дополнительного образования детей к   средней заработной плате педагогических работников общеобразовательных учреждений</t>
  </si>
  <si>
    <t xml:space="preserve"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 </t>
  </si>
  <si>
    <t xml:space="preserve">Доля молодежи в возрасте от 14 до 30 лет, участвующих в социально значимых мероприятиях и проектах по направлениям подпрограммы  в общем количестве молодежи данного возраста </t>
  </si>
  <si>
    <t xml:space="preserve">Доля детей, охваченных организованным отдыхом и оздоровлением, в общем количестве детей школьного возраста </t>
  </si>
  <si>
    <t>Доля выполняемых показателей муниципальной программы в целом, в разрезе подпрограмм и основных мероприятий</t>
  </si>
  <si>
    <t>Доля граждан, принявших участие в выполнении нормативов (испытаний) комплекса ГТО от численности населения, допущенной к выполнению нормативов по медицинским показателям</t>
  </si>
  <si>
    <t>Мероприятие 2.2.5.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</si>
  <si>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Мероприятие 2.2.6. Мероприятие по организации бесплатного питания обучающихся из многодетных семей в муниципальных общеобразовательных организациях</t>
  </si>
  <si>
    <t>Мероприятие 2.2.7. Мероприятие по модернизации школьных систем образования</t>
  </si>
  <si>
    <t>2454,00</t>
  </si>
  <si>
    <t>702,42</t>
  </si>
  <si>
    <t>3156,42</t>
  </si>
  <si>
    <t>5344,82</t>
  </si>
  <si>
    <t>5343,17</t>
  </si>
  <si>
    <t>122,61</t>
  </si>
  <si>
    <t>5222,21</t>
  </si>
  <si>
    <t>5220,56</t>
  </si>
  <si>
    <t>100,00</t>
  </si>
  <si>
    <t>Общая площадь жилых помещений, приходящаяся в среднем на одного жителя, введенная в действие за один год</t>
  </si>
  <si>
    <t>Наличие актуализированной схемы тнрриториального планирования района</t>
  </si>
  <si>
    <t>Повышение доступности и качества жилья для населения Хохольского района Создание безопасных и благоприятных условий проживания граждан</t>
  </si>
  <si>
    <t>Количество семей, получивших государственную поддержку на улучшение жилищных условий в рамках программа</t>
  </si>
  <si>
    <t>Доля обеспеченности инженерной инфраструктурой</t>
  </si>
  <si>
    <t>Муниципальная программа 1 «Муниципальное управление »</t>
  </si>
  <si>
    <t xml:space="preserve">МП «Развитие образования, молодежной политики и спорта  в Хохольском муниципальном районе» </t>
  </si>
</sst>
</file>

<file path=xl/styles.xml><?xml version="1.0" encoding="utf-8"?>
<styleSheet xmlns="http://schemas.openxmlformats.org/spreadsheetml/2006/main">
  <numFmts count="8">
    <numFmt numFmtId="43" formatCode="_-* #,##0.00_р_._-;\-* #,##0.00_р_._-;_-* &quot;-&quot;??_р_._-;_-@_-"/>
    <numFmt numFmtId="164" formatCode="_-* #,##0.00\ _₽_-;\-* #,##0.00\ _₽_-;_-* &quot;-&quot;??\ _₽_-;_-@_-"/>
    <numFmt numFmtId="165" formatCode="0.0"/>
    <numFmt numFmtId="166" formatCode="#,##0.0"/>
    <numFmt numFmtId="167" formatCode="0.00;[Red]0.00"/>
    <numFmt numFmtId="168" formatCode="#,##0.00_ ;\-#,##0.00\ "/>
    <numFmt numFmtId="169" formatCode="#,##0.00_р_."/>
    <numFmt numFmtId="170" formatCode="#,##0.00&quot;р.&quot;"/>
  </numFmts>
  <fonts count="23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ourier New"/>
      <family val="3"/>
      <charset val="204"/>
    </font>
    <font>
      <b/>
      <sz val="11"/>
      <color rgb="FF26282F"/>
      <name val="Courier New"/>
      <family val="3"/>
      <charset val="204"/>
    </font>
    <font>
      <sz val="8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26282F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rgb="FF000000"/>
      <name val="Calibri"/>
      <family val="2"/>
      <charset val="204"/>
    </font>
    <font>
      <sz val="8"/>
      <color rgb="FFFF0000"/>
      <name val="Times New Roman"/>
      <family val="1"/>
      <charset val="204"/>
    </font>
    <font>
      <sz val="8"/>
      <color indexed="6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00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49" fontId="4" fillId="0" borderId="1" xfId="0" applyNumberFormat="1" applyFont="1" applyFill="1" applyBorder="1" applyAlignment="1">
      <alignment horizontal="center" vertical="top" wrapText="1"/>
    </xf>
    <xf numFmtId="2" fontId="0" fillId="0" borderId="0" xfId="0" applyNumberForma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justify"/>
    </xf>
    <xf numFmtId="0" fontId="7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justify" vertical="top" wrapText="1"/>
    </xf>
    <xf numFmtId="0" fontId="9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7" fillId="0" borderId="1" xfId="0" applyFont="1" applyBorder="1"/>
    <xf numFmtId="49" fontId="14" fillId="2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0" fontId="7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5" borderId="4" xfId="0" applyFont="1" applyFill="1" applyBorder="1" applyAlignment="1">
      <alignment vertical="top" wrapText="1"/>
    </xf>
    <xf numFmtId="0" fontId="7" fillId="5" borderId="4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2" fontId="9" fillId="5" borderId="4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165" fontId="9" fillId="5" borderId="4" xfId="0" applyNumberFormat="1" applyFont="1" applyFill="1" applyBorder="1" applyAlignment="1">
      <alignment horizontal="center" vertical="center" wrapText="1"/>
    </xf>
    <xf numFmtId="2" fontId="7" fillId="5" borderId="4" xfId="0" applyNumberFormat="1" applyFont="1" applyFill="1" applyBorder="1"/>
    <xf numFmtId="0" fontId="7" fillId="5" borderId="4" xfId="0" applyFont="1" applyFill="1" applyBorder="1"/>
    <xf numFmtId="0" fontId="16" fillId="0" borderId="1" xfId="0" applyFont="1" applyBorder="1" applyAlignment="1">
      <alignment horizontal="justify" vertical="top" wrapText="1"/>
    </xf>
    <xf numFmtId="0" fontId="9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/>
    </xf>
    <xf numFmtId="2" fontId="9" fillId="2" borderId="1" xfId="0" applyNumberFormat="1" applyFont="1" applyFill="1" applyBorder="1" applyAlignment="1">
      <alignment horizontal="center" vertical="top" wrapText="1"/>
    </xf>
    <xf numFmtId="2" fontId="9" fillId="2" borderId="1" xfId="0" applyNumberFormat="1" applyFont="1" applyFill="1" applyBorder="1" applyAlignment="1">
      <alignment horizontal="justify" vertical="top" wrapText="1"/>
    </xf>
    <xf numFmtId="0" fontId="7" fillId="2" borderId="1" xfId="0" applyFont="1" applyFill="1" applyBorder="1"/>
    <xf numFmtId="166" fontId="14" fillId="2" borderId="1" xfId="0" applyNumberFormat="1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2" fontId="13" fillId="2" borderId="1" xfId="0" applyNumberFormat="1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167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wrapText="1"/>
    </xf>
    <xf numFmtId="2" fontId="7" fillId="2" borderId="1" xfId="0" applyNumberFormat="1" applyFont="1" applyFill="1" applyBorder="1"/>
    <xf numFmtId="0" fontId="10" fillId="2" borderId="1" xfId="0" applyFont="1" applyFill="1" applyBorder="1" applyAlignment="1">
      <alignment horizontal="center" vertical="top" wrapText="1"/>
    </xf>
    <xf numFmtId="2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justify" vertical="top" wrapText="1"/>
    </xf>
    <xf numFmtId="0" fontId="13" fillId="2" borderId="6" xfId="0" applyFont="1" applyFill="1" applyBorder="1" applyAlignment="1">
      <alignment vertical="top" wrapText="1" shrinkToFit="1"/>
    </xf>
    <xf numFmtId="0" fontId="7" fillId="4" borderId="1" xfId="0" applyFont="1" applyFill="1" applyBorder="1" applyAlignment="1">
      <alignment horizontal="center" vertical="top" wrapText="1"/>
    </xf>
    <xf numFmtId="2" fontId="9" fillId="3" borderId="1" xfId="0" applyNumberFormat="1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/>
    </xf>
    <xf numFmtId="2" fontId="7" fillId="3" borderId="1" xfId="0" applyNumberFormat="1" applyFont="1" applyFill="1" applyBorder="1" applyAlignment="1">
      <alignment horizontal="center" vertical="top"/>
    </xf>
    <xf numFmtId="10" fontId="7" fillId="3" borderId="1" xfId="0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vertical="top"/>
    </xf>
    <xf numFmtId="0" fontId="0" fillId="0" borderId="0" xfId="0" applyFill="1"/>
    <xf numFmtId="0" fontId="10" fillId="0" borderId="8" xfId="0" applyFont="1" applyFill="1" applyBorder="1" applyAlignment="1">
      <alignment vertical="top" wrapText="1" shrinkToFit="1"/>
    </xf>
    <xf numFmtId="2" fontId="9" fillId="0" borderId="1" xfId="1" applyNumberFormat="1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 shrinkToFit="1"/>
    </xf>
    <xf numFmtId="2" fontId="9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vertical="top" wrapText="1" shrinkToFit="1"/>
    </xf>
    <xf numFmtId="0" fontId="10" fillId="0" borderId="3" xfId="0" applyFont="1" applyFill="1" applyBorder="1" applyAlignment="1">
      <alignment vertical="top" wrapText="1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top"/>
    </xf>
    <xf numFmtId="0" fontId="10" fillId="0" borderId="4" xfId="0" applyFont="1" applyFill="1" applyBorder="1" applyAlignment="1">
      <alignment vertical="top" wrapText="1" shrinkToFit="1"/>
    </xf>
    <xf numFmtId="0" fontId="11" fillId="0" borderId="1" xfId="0" applyFont="1" applyFill="1" applyBorder="1" applyAlignment="1">
      <alignment vertical="top" wrapText="1" shrinkToFit="1"/>
    </xf>
    <xf numFmtId="2" fontId="7" fillId="0" borderId="1" xfId="1" applyNumberFormat="1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justify" vertical="top" wrapText="1"/>
    </xf>
    <xf numFmtId="0" fontId="11" fillId="0" borderId="6" xfId="0" applyFont="1" applyFill="1" applyBorder="1" applyAlignment="1">
      <alignment vertical="top" wrapText="1" shrinkToFit="1"/>
    </xf>
    <xf numFmtId="0" fontId="10" fillId="0" borderId="1" xfId="0" applyFont="1" applyFill="1" applyBorder="1" applyAlignment="1">
      <alignment vertical="top" wrapText="1" shrinkToFit="1"/>
    </xf>
    <xf numFmtId="0" fontId="14" fillId="0" borderId="1" xfId="0" applyFont="1" applyFill="1" applyBorder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1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/>
    </xf>
    <xf numFmtId="2" fontId="7" fillId="0" borderId="1" xfId="0" applyNumberFormat="1" applyFont="1" applyFill="1" applyBorder="1" applyAlignment="1">
      <alignment horizontal="justify" vertical="top" wrapText="1"/>
    </xf>
    <xf numFmtId="2" fontId="7" fillId="0" borderId="1" xfId="0" applyNumberFormat="1" applyFont="1" applyFill="1" applyBorder="1"/>
    <xf numFmtId="2" fontId="9" fillId="2" borderId="1" xfId="0" applyNumberFormat="1" applyFont="1" applyFill="1" applyBorder="1" applyAlignment="1">
      <alignment horizontal="center" vertical="top"/>
    </xf>
    <xf numFmtId="1" fontId="11" fillId="2" borderId="1" xfId="0" applyNumberFormat="1" applyFont="1" applyFill="1" applyBorder="1" applyAlignment="1">
      <alignment horizontal="left" vertical="top"/>
    </xf>
    <xf numFmtId="0" fontId="7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top" wrapText="1" shrinkToFit="1"/>
    </xf>
    <xf numFmtId="0" fontId="17" fillId="3" borderId="1" xfId="0" applyFont="1" applyFill="1" applyBorder="1"/>
    <xf numFmtId="0" fontId="12" fillId="3" borderId="1" xfId="0" applyFont="1" applyFill="1" applyBorder="1" applyAlignment="1">
      <alignment vertical="top" wrapText="1" shrinkToFit="1"/>
    </xf>
    <xf numFmtId="164" fontId="12" fillId="3" borderId="1" xfId="1" applyNumberFormat="1" applyFont="1" applyFill="1" applyBorder="1" applyAlignment="1">
      <alignment horizontal="justify" vertical="top" wrapText="1"/>
    </xf>
    <xf numFmtId="0" fontId="17" fillId="3" borderId="1" xfId="0" applyNumberFormat="1" applyFont="1" applyFill="1" applyBorder="1" applyAlignment="1">
      <alignment vertical="top" wrapText="1"/>
    </xf>
    <xf numFmtId="0" fontId="17" fillId="3" borderId="1" xfId="0" applyFont="1" applyFill="1" applyBorder="1" applyAlignment="1">
      <alignment vertical="top" wrapText="1"/>
    </xf>
    <xf numFmtId="168" fontId="12" fillId="3" borderId="1" xfId="1" applyNumberFormat="1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wrapText="1"/>
    </xf>
    <xf numFmtId="0" fontId="13" fillId="3" borderId="1" xfId="0" applyNumberFormat="1" applyFont="1" applyFill="1" applyBorder="1" applyAlignment="1">
      <alignment horizontal="left" vertical="top" wrapText="1"/>
    </xf>
    <xf numFmtId="0" fontId="12" fillId="3" borderId="1" xfId="0" applyNumberFormat="1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2" fontId="7" fillId="3" borderId="1" xfId="0" applyNumberFormat="1" applyFont="1" applyFill="1" applyBorder="1" applyAlignment="1">
      <alignment vertical="top" wrapText="1"/>
    </xf>
    <xf numFmtId="0" fontId="12" fillId="3" borderId="5" xfId="0" applyNumberFormat="1" applyFont="1" applyFill="1" applyBorder="1" applyAlignment="1">
      <alignment horizontal="left" vertical="top" wrapText="1"/>
    </xf>
    <xf numFmtId="165" fontId="9" fillId="3" borderId="1" xfId="0" applyNumberFormat="1" applyFont="1" applyFill="1" applyBorder="1" applyAlignment="1">
      <alignment vertical="top" wrapText="1"/>
    </xf>
    <xf numFmtId="0" fontId="1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top" wrapText="1"/>
    </xf>
    <xf numFmtId="168" fontId="12" fillId="3" borderId="1" xfId="1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2" fillId="3" borderId="1" xfId="0" applyFont="1" applyFill="1" applyBorder="1" applyAlignment="1">
      <alignment horizontal="center" vertical="top" wrapText="1"/>
    </xf>
    <xf numFmtId="167" fontId="7" fillId="3" borderId="1" xfId="0" applyNumberFormat="1" applyFont="1" applyFill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horizontal="center" vertical="top" wrapText="1"/>
    </xf>
    <xf numFmtId="9" fontId="7" fillId="3" borderId="1" xfId="0" applyNumberFormat="1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justify" vertical="top" wrapText="1"/>
    </xf>
    <xf numFmtId="0" fontId="12" fillId="3" borderId="3" xfId="0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top" wrapText="1"/>
    </xf>
    <xf numFmtId="1" fontId="7" fillId="3" borderId="1" xfId="0" applyNumberFormat="1" applyFont="1" applyFill="1" applyBorder="1" applyAlignment="1">
      <alignment vertical="top" wrapText="1"/>
    </xf>
    <xf numFmtId="165" fontId="7" fillId="3" borderId="1" xfId="0" applyNumberFormat="1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vertical="top" wrapText="1"/>
    </xf>
    <xf numFmtId="0" fontId="13" fillId="3" borderId="3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9" fillId="3" borderId="3" xfId="0" applyFont="1" applyFill="1" applyBorder="1" applyAlignment="1">
      <alignment vertical="top" wrapText="1"/>
    </xf>
    <xf numFmtId="0" fontId="17" fillId="0" borderId="3" xfId="0" applyFont="1" applyFill="1" applyBorder="1"/>
    <xf numFmtId="2" fontId="9" fillId="2" borderId="3" xfId="0" applyNumberFormat="1" applyFont="1" applyFill="1" applyBorder="1" applyAlignment="1">
      <alignment horizontal="center" vertical="top" wrapText="1"/>
    </xf>
    <xf numFmtId="2" fontId="9" fillId="3" borderId="3" xfId="0" applyNumberFormat="1" applyFont="1" applyFill="1" applyBorder="1" applyAlignment="1">
      <alignment horizontal="justify" vertical="top" wrapText="1"/>
    </xf>
    <xf numFmtId="0" fontId="12" fillId="0" borderId="3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center" wrapText="1"/>
    </xf>
    <xf numFmtId="167" fontId="7" fillId="3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 wrapText="1"/>
    </xf>
    <xf numFmtId="0" fontId="12" fillId="3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justify" vertical="center" wrapText="1"/>
    </xf>
    <xf numFmtId="0" fontId="7" fillId="3" borderId="3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wrapText="1"/>
    </xf>
    <xf numFmtId="0" fontId="9" fillId="0" borderId="1" xfId="0" applyFont="1" applyBorder="1" applyAlignment="1">
      <alignment vertical="top" wrapText="1"/>
    </xf>
    <xf numFmtId="165" fontId="9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1" fontId="7" fillId="0" borderId="1" xfId="0" applyNumberFormat="1" applyFont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164" fontId="13" fillId="2" borderId="1" xfId="1" applyNumberFormat="1" applyFont="1" applyFill="1" applyBorder="1" applyAlignment="1">
      <alignment horizontal="justify" vertical="top" wrapText="1"/>
    </xf>
    <xf numFmtId="0" fontId="17" fillId="2" borderId="1" xfId="0" applyFont="1" applyFill="1" applyBorder="1"/>
    <xf numFmtId="0" fontId="7" fillId="0" borderId="3" xfId="0" applyFont="1" applyBorder="1" applyAlignment="1">
      <alignment horizontal="center" vertical="top" wrapText="1"/>
    </xf>
    <xf numFmtId="0" fontId="13" fillId="3" borderId="6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center" vertical="center" wrapText="1"/>
    </xf>
    <xf numFmtId="2" fontId="9" fillId="3" borderId="6" xfId="0" applyNumberFormat="1" applyFont="1" applyFill="1" applyBorder="1" applyAlignment="1">
      <alignment vertical="top" wrapText="1"/>
    </xf>
    <xf numFmtId="0" fontId="9" fillId="3" borderId="6" xfId="0" applyFont="1" applyFill="1" applyBorder="1" applyAlignment="1">
      <alignment vertical="top" wrapText="1"/>
    </xf>
    <xf numFmtId="0" fontId="7" fillId="3" borderId="6" xfId="0" applyFont="1" applyFill="1" applyBorder="1" applyAlignment="1">
      <alignment wrapText="1"/>
    </xf>
    <xf numFmtId="0" fontId="7" fillId="3" borderId="6" xfId="0" applyFont="1" applyFill="1" applyBorder="1" applyAlignment="1">
      <alignment vertical="top" wrapText="1"/>
    </xf>
    <xf numFmtId="2" fontId="7" fillId="3" borderId="1" xfId="0" applyNumberFormat="1" applyFont="1" applyFill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168" fontId="12" fillId="3" borderId="1" xfId="1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wrapText="1"/>
    </xf>
    <xf numFmtId="0" fontId="12" fillId="3" borderId="1" xfId="0" applyFont="1" applyFill="1" applyBorder="1" applyAlignment="1">
      <alignment horizontal="left" wrapText="1"/>
    </xf>
    <xf numFmtId="165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vertical="top" wrapText="1"/>
    </xf>
    <xf numFmtId="0" fontId="13" fillId="3" borderId="1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0" fontId="13" fillId="2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168" fontId="13" fillId="2" borderId="1" xfId="1" applyNumberFormat="1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left" vertical="top" wrapText="1"/>
    </xf>
    <xf numFmtId="2" fontId="7" fillId="0" borderId="1" xfId="0" applyNumberFormat="1" applyFont="1" applyFill="1" applyBorder="1" applyAlignment="1">
      <alignment horizontal="left" vertical="top"/>
    </xf>
    <xf numFmtId="0" fontId="13" fillId="0" borderId="3" xfId="0" applyFont="1" applyFill="1" applyBorder="1" applyAlignment="1">
      <alignment horizontal="left" vertical="top"/>
    </xf>
    <xf numFmtId="2" fontId="7" fillId="0" borderId="1" xfId="0" applyNumberFormat="1" applyFont="1" applyFill="1" applyBorder="1" applyAlignment="1">
      <alignment vertical="top"/>
    </xf>
    <xf numFmtId="2" fontId="12" fillId="0" borderId="1" xfId="0" applyNumberFormat="1" applyFont="1" applyFill="1" applyBorder="1" applyAlignment="1">
      <alignment vertical="top"/>
    </xf>
    <xf numFmtId="0" fontId="12" fillId="0" borderId="1" xfId="0" applyFont="1" applyFill="1" applyBorder="1" applyAlignment="1">
      <alignment vertical="top"/>
    </xf>
    <xf numFmtId="2" fontId="9" fillId="0" borderId="1" xfId="0" applyNumberFormat="1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justify" vertical="top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17" fillId="0" borderId="0" xfId="0" applyFont="1" applyFill="1"/>
    <xf numFmtId="2" fontId="20" fillId="0" borderId="1" xfId="0" applyNumberFormat="1" applyFont="1" applyFill="1" applyBorder="1" applyAlignment="1">
      <alignment vertical="top"/>
    </xf>
    <xf numFmtId="0" fontId="20" fillId="0" borderId="1" xfId="0" applyFont="1" applyFill="1" applyBorder="1" applyAlignment="1">
      <alignment vertical="top"/>
    </xf>
    <xf numFmtId="1" fontId="7" fillId="0" borderId="1" xfId="0" applyNumberFormat="1" applyFont="1" applyFill="1" applyBorder="1" applyAlignment="1">
      <alignment vertical="top"/>
    </xf>
    <xf numFmtId="0" fontId="16" fillId="3" borderId="1" xfId="0" applyFont="1" applyFill="1" applyBorder="1" applyAlignment="1">
      <alignment horizontal="justify" vertical="top" wrapText="1"/>
    </xf>
    <xf numFmtId="0" fontId="15" fillId="3" borderId="1" xfId="0" applyFont="1" applyFill="1" applyBorder="1" applyAlignment="1">
      <alignment horizontal="justify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2" fontId="9" fillId="2" borderId="6" xfId="0" applyNumberFormat="1" applyFont="1" applyFill="1" applyBorder="1" applyAlignment="1">
      <alignment vertical="top" wrapText="1"/>
    </xf>
    <xf numFmtId="165" fontId="9" fillId="2" borderId="6" xfId="0" applyNumberFormat="1" applyFont="1" applyFill="1" applyBorder="1" applyAlignment="1">
      <alignment vertical="top" wrapText="1"/>
    </xf>
    <xf numFmtId="0" fontId="9" fillId="2" borderId="6" xfId="0" applyFont="1" applyFill="1" applyBorder="1" applyAlignment="1">
      <alignment wrapText="1"/>
    </xf>
    <xf numFmtId="0" fontId="10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1" fontId="11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justify" vertical="top" wrapText="1"/>
    </xf>
    <xf numFmtId="0" fontId="11" fillId="6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165" fontId="11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justify" vertical="top" wrapText="1"/>
    </xf>
    <xf numFmtId="2" fontId="16" fillId="0" borderId="1" xfId="0" applyNumberFormat="1" applyFont="1" applyBorder="1" applyAlignment="1">
      <alignment horizontal="justify" vertical="top" wrapText="1"/>
    </xf>
    <xf numFmtId="2" fontId="11" fillId="3" borderId="1" xfId="0" applyNumberFormat="1" applyFont="1" applyFill="1" applyBorder="1" applyAlignment="1">
      <alignment horizontal="center" vertical="top" wrapText="1"/>
    </xf>
    <xf numFmtId="2" fontId="16" fillId="0" borderId="1" xfId="0" applyNumberFormat="1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2" fontId="7" fillId="2" borderId="1" xfId="0" applyNumberFormat="1" applyFont="1" applyFill="1" applyBorder="1" applyAlignment="1">
      <alignment horizontal="justify" vertical="top" wrapText="1"/>
    </xf>
    <xf numFmtId="2" fontId="7" fillId="3" borderId="1" xfId="0" applyNumberFormat="1" applyFont="1" applyFill="1" applyBorder="1" applyAlignment="1">
      <alignment horizontal="justify" vertical="top" wrapText="1"/>
    </xf>
    <xf numFmtId="0" fontId="7" fillId="3" borderId="3" xfId="0" applyFont="1" applyFill="1" applyBorder="1" applyAlignment="1">
      <alignment horizontal="center" vertical="center"/>
    </xf>
    <xf numFmtId="0" fontId="17" fillId="3" borderId="4" xfId="0" applyFont="1" applyFill="1" applyBorder="1"/>
    <xf numFmtId="0" fontId="7" fillId="3" borderId="8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top"/>
    </xf>
    <xf numFmtId="0" fontId="13" fillId="3" borderId="3" xfId="0" applyFont="1" applyFill="1" applyBorder="1" applyAlignment="1">
      <alignment vertical="top"/>
    </xf>
    <xf numFmtId="2" fontId="13" fillId="3" borderId="1" xfId="0" applyNumberFormat="1" applyFont="1" applyFill="1" applyBorder="1" applyAlignment="1">
      <alignment horizontal="left" vertical="top" wrapText="1"/>
    </xf>
    <xf numFmtId="2" fontId="13" fillId="3" borderId="1" xfId="0" applyNumberFormat="1" applyFont="1" applyFill="1" applyBorder="1" applyAlignment="1">
      <alignment horizontal="left" vertical="top"/>
    </xf>
    <xf numFmtId="0" fontId="7" fillId="3" borderId="1" xfId="0" applyFont="1" applyFill="1" applyBorder="1" applyAlignment="1">
      <alignment vertical="top"/>
    </xf>
    <xf numFmtId="0" fontId="7" fillId="3" borderId="1" xfId="0" applyFont="1" applyFill="1" applyBorder="1" applyAlignment="1">
      <alignment horizontal="right" vertical="top" wrapText="1"/>
    </xf>
    <xf numFmtId="0" fontId="12" fillId="3" borderId="4" xfId="0" applyNumberFormat="1" applyFont="1" applyFill="1" applyBorder="1" applyAlignment="1">
      <alignment horizontal="left" vertical="top" wrapText="1"/>
    </xf>
    <xf numFmtId="0" fontId="12" fillId="3" borderId="4" xfId="0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vertical="top" wrapText="1"/>
    </xf>
    <xf numFmtId="0" fontId="7" fillId="3" borderId="4" xfId="0" applyFont="1" applyFill="1" applyBorder="1" applyAlignment="1">
      <alignment vertical="top" wrapText="1"/>
    </xf>
    <xf numFmtId="0" fontId="7" fillId="3" borderId="4" xfId="0" applyFont="1" applyFill="1" applyBorder="1" applyAlignment="1">
      <alignment wrapText="1"/>
    </xf>
    <xf numFmtId="4" fontId="14" fillId="2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4" fontId="12" fillId="3" borderId="1" xfId="0" applyNumberFormat="1" applyFont="1" applyFill="1" applyBorder="1" applyAlignment="1">
      <alignment vertical="top" wrapText="1"/>
    </xf>
    <xf numFmtId="4" fontId="4" fillId="3" borderId="1" xfId="0" applyNumberFormat="1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top" wrapText="1"/>
    </xf>
    <xf numFmtId="170" fontId="16" fillId="0" borderId="1" xfId="0" applyNumberFormat="1" applyFont="1" applyBorder="1" applyAlignment="1">
      <alignment horizontal="justify"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justify" vertical="top" wrapText="1"/>
    </xf>
    <xf numFmtId="0" fontId="13" fillId="3" borderId="3" xfId="0" applyFont="1" applyFill="1" applyBorder="1" applyAlignment="1">
      <alignment horizontal="left" vertical="top" wrapText="1"/>
    </xf>
    <xf numFmtId="2" fontId="12" fillId="3" borderId="1" xfId="0" applyNumberFormat="1" applyFont="1" applyFill="1" applyBorder="1" applyAlignment="1">
      <alignment horizontal="left" vertical="top" wrapText="1"/>
    </xf>
    <xf numFmtId="2" fontId="12" fillId="3" borderId="1" xfId="0" applyNumberFormat="1" applyFont="1" applyFill="1" applyBorder="1" applyAlignment="1">
      <alignment horizontal="left" vertical="top"/>
    </xf>
    <xf numFmtId="0" fontId="12" fillId="3" borderId="1" xfId="0" applyFont="1" applyFill="1" applyBorder="1" applyAlignment="1">
      <alignment vertical="top"/>
    </xf>
    <xf numFmtId="0" fontId="13" fillId="3" borderId="3" xfId="0" applyFont="1" applyFill="1" applyBorder="1" applyAlignment="1">
      <alignment horizontal="left" vertical="top"/>
    </xf>
    <xf numFmtId="2" fontId="7" fillId="3" borderId="1" xfId="0" applyNumberFormat="1" applyFont="1" applyFill="1" applyBorder="1" applyAlignment="1">
      <alignment horizontal="left" vertical="top"/>
    </xf>
    <xf numFmtId="4" fontId="11" fillId="3" borderId="1" xfId="0" applyNumberFormat="1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vertical="top" wrapText="1" shrinkToFit="1"/>
    </xf>
    <xf numFmtId="0" fontId="18" fillId="2" borderId="3" xfId="0" applyFont="1" applyFill="1" applyBorder="1" applyAlignment="1">
      <alignment vertical="top"/>
    </xf>
    <xf numFmtId="2" fontId="9" fillId="2" borderId="1" xfId="0" applyNumberFormat="1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left" vertical="top" wrapText="1"/>
    </xf>
    <xf numFmtId="165" fontId="9" fillId="2" borderId="1" xfId="0" applyNumberFormat="1" applyFont="1" applyFill="1" applyBorder="1" applyAlignment="1">
      <alignment vertical="top" wrapText="1"/>
    </xf>
    <xf numFmtId="0" fontId="0" fillId="3" borderId="0" xfId="0" applyFill="1"/>
    <xf numFmtId="0" fontId="10" fillId="2" borderId="1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2" fontId="10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/>
    </xf>
    <xf numFmtId="165" fontId="11" fillId="2" borderId="1" xfId="0" applyNumberFormat="1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justify" vertical="top" wrapText="1"/>
    </xf>
    <xf numFmtId="169" fontId="10" fillId="2" borderId="1" xfId="0" applyNumberFormat="1" applyFont="1" applyFill="1" applyBorder="1" applyAlignment="1">
      <alignment horizontal="center" vertical="top" wrapText="1"/>
    </xf>
    <xf numFmtId="169" fontId="15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5" fontId="11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0" fontId="17" fillId="3" borderId="1" xfId="0" applyFont="1" applyFill="1" applyBorder="1" applyAlignment="1"/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wrapText="1" shrinkToFit="1"/>
    </xf>
    <xf numFmtId="0" fontId="7" fillId="3" borderId="1" xfId="0" applyFont="1" applyFill="1" applyBorder="1" applyAlignment="1"/>
    <xf numFmtId="168" fontId="12" fillId="3" borderId="1" xfId="1" applyNumberFormat="1" applyFont="1" applyFill="1" applyBorder="1" applyAlignment="1">
      <alignment horizontal="center" vertical="top" wrapText="1"/>
    </xf>
    <xf numFmtId="164" fontId="12" fillId="3" borderId="1" xfId="1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vertical="top" wrapText="1" shrinkToFit="1"/>
    </xf>
    <xf numFmtId="0" fontId="12" fillId="3" borderId="4" xfId="0" applyFont="1" applyFill="1" applyBorder="1" applyAlignment="1">
      <alignment horizontal="left" vertical="top" wrapText="1"/>
    </xf>
    <xf numFmtId="0" fontId="12" fillId="3" borderId="5" xfId="0" applyFont="1" applyFill="1" applyBorder="1" applyAlignment="1">
      <alignment horizontal="left" vertical="top" wrapText="1"/>
    </xf>
    <xf numFmtId="0" fontId="12" fillId="3" borderId="6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32</xdr:row>
      <xdr:rowOff>0</xdr:rowOff>
    </xdr:from>
    <xdr:ext cx="97227" cy="235804"/>
    <xdr:sp macro="" textlink="">
      <xdr:nvSpPr>
        <xdr:cNvPr id="2" name="TextBox 1"/>
        <xdr:cNvSpPr txBox="1"/>
      </xdr:nvSpPr>
      <xdr:spPr>
        <a:xfrm>
          <a:off x="2362200" y="17154525"/>
          <a:ext cx="97227" cy="235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32</xdr:row>
      <xdr:rowOff>0</xdr:rowOff>
    </xdr:from>
    <xdr:ext cx="97227" cy="236214"/>
    <xdr:sp macro="" textlink="">
      <xdr:nvSpPr>
        <xdr:cNvPr id="3" name="TextBox 2"/>
        <xdr:cNvSpPr txBox="1"/>
      </xdr:nvSpPr>
      <xdr:spPr>
        <a:xfrm>
          <a:off x="2362200" y="32451675"/>
          <a:ext cx="97227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77782" cy="226372"/>
    <xdr:sp macro="" textlink="">
      <xdr:nvSpPr>
        <xdr:cNvPr id="4" name="TextBox 3"/>
        <xdr:cNvSpPr txBox="1"/>
      </xdr:nvSpPr>
      <xdr:spPr>
        <a:xfrm>
          <a:off x="2324100" y="3495675"/>
          <a:ext cx="77782" cy="2263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77782" cy="226765"/>
    <xdr:sp macro="" textlink="">
      <xdr:nvSpPr>
        <xdr:cNvPr id="5" name="TextBox 4"/>
        <xdr:cNvSpPr txBox="1"/>
      </xdr:nvSpPr>
      <xdr:spPr>
        <a:xfrm>
          <a:off x="2324100" y="3495675"/>
          <a:ext cx="77782" cy="2267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77782" cy="226372"/>
    <xdr:sp macro="" textlink="">
      <xdr:nvSpPr>
        <xdr:cNvPr id="6" name="TextBox 5"/>
        <xdr:cNvSpPr txBox="1"/>
      </xdr:nvSpPr>
      <xdr:spPr>
        <a:xfrm>
          <a:off x="2324100" y="3495675"/>
          <a:ext cx="77782" cy="2263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77782" cy="226765"/>
    <xdr:sp macro="" textlink="">
      <xdr:nvSpPr>
        <xdr:cNvPr id="7" name="TextBox 6"/>
        <xdr:cNvSpPr txBox="1"/>
      </xdr:nvSpPr>
      <xdr:spPr>
        <a:xfrm>
          <a:off x="2324100" y="3495675"/>
          <a:ext cx="77782" cy="2267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119</xdr:row>
      <xdr:rowOff>0</xdr:rowOff>
    </xdr:from>
    <xdr:ext cx="77782" cy="211281"/>
    <xdr:sp macro="" textlink="">
      <xdr:nvSpPr>
        <xdr:cNvPr id="8" name="TextBox 7"/>
        <xdr:cNvSpPr txBox="1"/>
      </xdr:nvSpPr>
      <xdr:spPr>
        <a:xfrm>
          <a:off x="2392680" y="3436620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119</xdr:row>
      <xdr:rowOff>0</xdr:rowOff>
    </xdr:from>
    <xdr:ext cx="77782" cy="211647"/>
    <xdr:sp macro="" textlink="">
      <xdr:nvSpPr>
        <xdr:cNvPr id="9" name="TextBox 8"/>
        <xdr:cNvSpPr txBox="1"/>
      </xdr:nvSpPr>
      <xdr:spPr>
        <a:xfrm>
          <a:off x="2392680" y="3436620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121</xdr:row>
      <xdr:rowOff>0</xdr:rowOff>
    </xdr:from>
    <xdr:ext cx="77782" cy="211281"/>
    <xdr:sp macro="" textlink="">
      <xdr:nvSpPr>
        <xdr:cNvPr id="10" name="TextBox 9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121</xdr:row>
      <xdr:rowOff>0</xdr:rowOff>
    </xdr:from>
    <xdr:ext cx="77782" cy="211647"/>
    <xdr:sp macro="" textlink="">
      <xdr:nvSpPr>
        <xdr:cNvPr id="11" name="TextBox 10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123</xdr:row>
      <xdr:rowOff>0</xdr:rowOff>
    </xdr:from>
    <xdr:ext cx="77782" cy="211281"/>
    <xdr:sp macro="" textlink="">
      <xdr:nvSpPr>
        <xdr:cNvPr id="12" name="TextBox 11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123</xdr:row>
      <xdr:rowOff>0</xdr:rowOff>
    </xdr:from>
    <xdr:ext cx="77782" cy="211647"/>
    <xdr:sp macro="" textlink="">
      <xdr:nvSpPr>
        <xdr:cNvPr id="13" name="TextBox 12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125</xdr:row>
      <xdr:rowOff>0</xdr:rowOff>
    </xdr:from>
    <xdr:ext cx="77782" cy="211281"/>
    <xdr:sp macro="" textlink="">
      <xdr:nvSpPr>
        <xdr:cNvPr id="14" name="TextBox 13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125</xdr:row>
      <xdr:rowOff>0</xdr:rowOff>
    </xdr:from>
    <xdr:ext cx="77782" cy="211647"/>
    <xdr:sp macro="" textlink="">
      <xdr:nvSpPr>
        <xdr:cNvPr id="15" name="TextBox 14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77782" cy="211281"/>
    <xdr:sp macro="" textlink="">
      <xdr:nvSpPr>
        <xdr:cNvPr id="16" name="TextBox 15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77782" cy="211647"/>
    <xdr:sp macro="" textlink="">
      <xdr:nvSpPr>
        <xdr:cNvPr id="17" name="TextBox 16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129</xdr:row>
      <xdr:rowOff>0</xdr:rowOff>
    </xdr:from>
    <xdr:ext cx="77782" cy="211281"/>
    <xdr:sp macro="" textlink="">
      <xdr:nvSpPr>
        <xdr:cNvPr id="18" name="TextBox 17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129</xdr:row>
      <xdr:rowOff>0</xdr:rowOff>
    </xdr:from>
    <xdr:ext cx="77782" cy="211647"/>
    <xdr:sp macro="" textlink="">
      <xdr:nvSpPr>
        <xdr:cNvPr id="19" name="TextBox 18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131</xdr:row>
      <xdr:rowOff>0</xdr:rowOff>
    </xdr:from>
    <xdr:ext cx="77782" cy="211281"/>
    <xdr:sp macro="" textlink="">
      <xdr:nvSpPr>
        <xdr:cNvPr id="20" name="TextBox 19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131</xdr:row>
      <xdr:rowOff>0</xdr:rowOff>
    </xdr:from>
    <xdr:ext cx="77782" cy="211647"/>
    <xdr:sp macro="" textlink="">
      <xdr:nvSpPr>
        <xdr:cNvPr id="21" name="TextBox 20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77782" cy="211281"/>
    <xdr:sp macro="" textlink="">
      <xdr:nvSpPr>
        <xdr:cNvPr id="22" name="TextBox 21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77782" cy="211647"/>
    <xdr:sp macro="" textlink="">
      <xdr:nvSpPr>
        <xdr:cNvPr id="23" name="TextBox 22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123</xdr:row>
      <xdr:rowOff>0</xdr:rowOff>
    </xdr:from>
    <xdr:ext cx="77782" cy="211281"/>
    <xdr:sp macro="" textlink="">
      <xdr:nvSpPr>
        <xdr:cNvPr id="24" name="TextBox 23"/>
        <xdr:cNvSpPr txBox="1"/>
      </xdr:nvSpPr>
      <xdr:spPr>
        <a:xfrm>
          <a:off x="2165804" y="242297857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123</xdr:row>
      <xdr:rowOff>0</xdr:rowOff>
    </xdr:from>
    <xdr:ext cx="77782" cy="211647"/>
    <xdr:sp macro="" textlink="">
      <xdr:nvSpPr>
        <xdr:cNvPr id="25" name="TextBox 24"/>
        <xdr:cNvSpPr txBox="1"/>
      </xdr:nvSpPr>
      <xdr:spPr>
        <a:xfrm>
          <a:off x="2165804" y="242297857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77782" cy="226765"/>
    <xdr:sp macro="" textlink="">
      <xdr:nvSpPr>
        <xdr:cNvPr id="26" name="TextBox 25"/>
        <xdr:cNvSpPr txBox="1"/>
      </xdr:nvSpPr>
      <xdr:spPr>
        <a:xfrm>
          <a:off x="2362200" y="13696950"/>
          <a:ext cx="77782" cy="2267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124</xdr:row>
      <xdr:rowOff>0</xdr:rowOff>
    </xdr:from>
    <xdr:ext cx="77782" cy="211281"/>
    <xdr:sp macro="" textlink="">
      <xdr:nvSpPr>
        <xdr:cNvPr id="27" name="TextBox 26"/>
        <xdr:cNvSpPr txBox="1"/>
      </xdr:nvSpPr>
      <xdr:spPr>
        <a:xfrm>
          <a:off x="1926167" y="278923750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124</xdr:row>
      <xdr:rowOff>0</xdr:rowOff>
    </xdr:from>
    <xdr:ext cx="77782" cy="211647"/>
    <xdr:sp macro="" textlink="">
      <xdr:nvSpPr>
        <xdr:cNvPr id="28" name="TextBox 27"/>
        <xdr:cNvSpPr txBox="1"/>
      </xdr:nvSpPr>
      <xdr:spPr>
        <a:xfrm>
          <a:off x="1926167" y="278923750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88"/>
  <sheetViews>
    <sheetView tabSelected="1" topLeftCell="A141" zoomScale="90" zoomScaleNormal="90" workbookViewId="0">
      <selection activeCell="AA147" sqref="AA147"/>
    </sheetView>
  </sheetViews>
  <sheetFormatPr defaultRowHeight="15"/>
  <cols>
    <col min="1" max="1" width="3" customWidth="1"/>
    <col min="2" max="2" width="16.85546875" customWidth="1"/>
    <col min="3" max="3" width="6.85546875" customWidth="1"/>
    <col min="4" max="4" width="9.42578125" customWidth="1"/>
    <col min="5" max="5" width="9.85546875" customWidth="1"/>
    <col min="6" max="8" width="9" customWidth="1"/>
    <col min="9" max="9" width="10.7109375" customWidth="1"/>
    <col min="10" max="10" width="9.28515625" customWidth="1"/>
    <col min="11" max="11" width="9.5703125" customWidth="1"/>
    <col min="12" max="12" width="8" customWidth="1"/>
    <col min="13" max="13" width="8.85546875" customWidth="1"/>
    <col min="14" max="14" width="6.140625" customWidth="1"/>
    <col min="15" max="15" width="7.7109375" customWidth="1"/>
    <col min="16" max="16" width="12.42578125" customWidth="1"/>
    <col min="17" max="17" width="6.5703125" customWidth="1"/>
    <col min="18" max="18" width="6.28515625" customWidth="1"/>
    <col min="19" max="19" width="5.140625" customWidth="1"/>
    <col min="20" max="20" width="9.5703125" bestFit="1" customWidth="1"/>
    <col min="21" max="21" width="9.28515625" bestFit="1" customWidth="1"/>
  </cols>
  <sheetData>
    <row r="1" spans="1:20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297" t="s">
        <v>53</v>
      </c>
      <c r="Q1" s="297"/>
      <c r="R1" s="297"/>
      <c r="S1" s="297"/>
    </row>
    <row r="2" spans="1:20" ht="14.45" customHeight="1">
      <c r="A2" s="298" t="s">
        <v>13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</row>
    <row r="3" spans="1:20">
      <c r="A3" s="298" t="s">
        <v>14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</row>
    <row r="4" spans="1:20">
      <c r="A4" s="298" t="s">
        <v>15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</row>
    <row r="5" spans="1:20" ht="14.45" customHeight="1">
      <c r="A5" s="298" t="s">
        <v>281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298"/>
    </row>
    <row r="6" spans="1:20">
      <c r="A6" s="6"/>
      <c r="B6" s="6"/>
      <c r="C6" s="6"/>
      <c r="D6" s="6"/>
      <c r="E6" s="6"/>
      <c r="F6" s="7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20" ht="110.25" customHeight="1">
      <c r="A7" s="295" t="s">
        <v>0</v>
      </c>
      <c r="B7" s="295" t="s">
        <v>1</v>
      </c>
      <c r="C7" s="295" t="s">
        <v>60</v>
      </c>
      <c r="D7" s="294" t="s">
        <v>2</v>
      </c>
      <c r="E7" s="294"/>
      <c r="F7" s="294"/>
      <c r="G7" s="294"/>
      <c r="H7" s="294"/>
      <c r="I7" s="294"/>
      <c r="J7" s="294"/>
      <c r="K7" s="294"/>
      <c r="L7" s="294"/>
      <c r="M7" s="294"/>
      <c r="N7" s="294" t="s">
        <v>3</v>
      </c>
      <c r="O7" s="294"/>
      <c r="P7" s="295" t="s">
        <v>46</v>
      </c>
      <c r="Q7" s="295" t="s">
        <v>47</v>
      </c>
      <c r="R7" s="295" t="s">
        <v>48</v>
      </c>
      <c r="S7" s="295" t="s">
        <v>49</v>
      </c>
    </row>
    <row r="8" spans="1:20">
      <c r="A8" s="295"/>
      <c r="B8" s="295"/>
      <c r="C8" s="295"/>
      <c r="D8" s="294" t="s">
        <v>4</v>
      </c>
      <c r="E8" s="294"/>
      <c r="F8" s="296" t="s">
        <v>5</v>
      </c>
      <c r="G8" s="296"/>
      <c r="H8" s="296"/>
      <c r="I8" s="296"/>
      <c r="J8" s="296"/>
      <c r="K8" s="296"/>
      <c r="L8" s="296"/>
      <c r="M8" s="296"/>
      <c r="N8" s="294"/>
      <c r="O8" s="294"/>
      <c r="P8" s="295"/>
      <c r="Q8" s="295"/>
      <c r="R8" s="295"/>
      <c r="S8" s="299"/>
    </row>
    <row r="9" spans="1:20" ht="32.450000000000003" customHeight="1">
      <c r="A9" s="295"/>
      <c r="B9" s="295"/>
      <c r="C9" s="295"/>
      <c r="D9" s="294"/>
      <c r="E9" s="294"/>
      <c r="F9" s="295" t="s">
        <v>6</v>
      </c>
      <c r="G9" s="295"/>
      <c r="H9" s="295" t="s">
        <v>7</v>
      </c>
      <c r="I9" s="295"/>
      <c r="J9" s="295" t="s">
        <v>8</v>
      </c>
      <c r="K9" s="295"/>
      <c r="L9" s="295" t="s">
        <v>9</v>
      </c>
      <c r="M9" s="295"/>
      <c r="N9" s="294"/>
      <c r="O9" s="294"/>
      <c r="P9" s="295"/>
      <c r="Q9" s="295"/>
      <c r="R9" s="295"/>
      <c r="S9" s="299"/>
    </row>
    <row r="10" spans="1:20">
      <c r="A10" s="295"/>
      <c r="B10" s="295"/>
      <c r="C10" s="295"/>
      <c r="D10" s="29" t="s">
        <v>10</v>
      </c>
      <c r="E10" s="29" t="s">
        <v>11</v>
      </c>
      <c r="F10" s="29" t="s">
        <v>10</v>
      </c>
      <c r="G10" s="29" t="s">
        <v>11</v>
      </c>
      <c r="H10" s="29" t="s">
        <v>10</v>
      </c>
      <c r="I10" s="29" t="s">
        <v>11</v>
      </c>
      <c r="J10" s="29" t="s">
        <v>10</v>
      </c>
      <c r="K10" s="29" t="s">
        <v>11</v>
      </c>
      <c r="L10" s="29" t="s">
        <v>10</v>
      </c>
      <c r="M10" s="29" t="s">
        <v>11</v>
      </c>
      <c r="N10" s="29" t="s">
        <v>10</v>
      </c>
      <c r="O10" s="29" t="s">
        <v>11</v>
      </c>
      <c r="P10" s="295"/>
      <c r="Q10" s="295"/>
      <c r="R10" s="295"/>
      <c r="S10" s="299"/>
    </row>
    <row r="11" spans="1:20">
      <c r="A11" s="29">
        <v>1</v>
      </c>
      <c r="B11" s="29">
        <v>2</v>
      </c>
      <c r="C11" s="29">
        <v>3</v>
      </c>
      <c r="D11" s="29">
        <v>4</v>
      </c>
      <c r="E11" s="29">
        <v>5</v>
      </c>
      <c r="F11" s="29">
        <v>6</v>
      </c>
      <c r="G11" s="29">
        <v>7</v>
      </c>
      <c r="H11" s="29">
        <v>8</v>
      </c>
      <c r="I11" s="29">
        <v>9</v>
      </c>
      <c r="J11" s="29">
        <v>10</v>
      </c>
      <c r="K11" s="29">
        <v>11</v>
      </c>
      <c r="L11" s="29">
        <v>12</v>
      </c>
      <c r="M11" s="29">
        <v>13</v>
      </c>
      <c r="N11" s="29">
        <v>14</v>
      </c>
      <c r="O11" s="29">
        <v>15</v>
      </c>
      <c r="P11" s="8">
        <v>16</v>
      </c>
      <c r="Q11" s="8">
        <v>17</v>
      </c>
      <c r="R11" s="8">
        <v>18</v>
      </c>
      <c r="S11" s="8">
        <v>19</v>
      </c>
    </row>
    <row r="12" spans="1:20" ht="204" customHeight="1">
      <c r="A12" s="26"/>
      <c r="B12" s="25" t="s">
        <v>12</v>
      </c>
      <c r="C12" s="25"/>
      <c r="D12" s="33">
        <f>D13+D32+D60+D72+D77+D104+D120+D134+D138+D146+D153+D161+0.045</f>
        <v>1414094.9978099996</v>
      </c>
      <c r="E12" s="33">
        <f>E13+E32+E60+E72+E77+E104+E120+E134+E138+E146+E153+E161+0.03</f>
        <v>1403481.7615199999</v>
      </c>
      <c r="F12" s="33">
        <f>F13+F32+F60+F72+F77+F104+F120+F134+F138+F146+F153+F161+0.01</f>
        <v>38089.411660000005</v>
      </c>
      <c r="G12" s="33">
        <f>G13+G32+G60+G72+G77+G104+G120+G134+G138+G146+G153+G161+0.01</f>
        <v>38089.411660000005</v>
      </c>
      <c r="H12" s="33">
        <f>H13+H32+H60+H72+H77+H104+H120+H134+H138+H146+H153+H161+0.01</f>
        <v>845142.02095999999</v>
      </c>
      <c r="I12" s="33">
        <f>I13+I32+I60+I72+I77+I104+I120+I134+I138+I146+I153+I161+0.03</f>
        <v>835481.81013000023</v>
      </c>
      <c r="J12" s="33">
        <f>J13+J32+J60+J72+J77+J104+J120+J134+J138+J146+J153+J161+0.02</f>
        <v>508765.45689000003</v>
      </c>
      <c r="K12" s="33">
        <f t="shared" ref="K12:M12" si="0">K13+K32+K60+K72+K77+K104+K120+K134+K138+K146+K153+K161</f>
        <v>507986.92589000007</v>
      </c>
      <c r="L12" s="33">
        <f t="shared" si="0"/>
        <v>22098.076560000001</v>
      </c>
      <c r="M12" s="33">
        <f t="shared" si="0"/>
        <v>21923.596559999998</v>
      </c>
      <c r="N12" s="34">
        <v>100</v>
      </c>
      <c r="O12" s="35">
        <f>E12/D12*100</f>
        <v>99.249467941939102</v>
      </c>
      <c r="P12" s="36"/>
      <c r="Q12" s="37"/>
      <c r="R12" s="37"/>
      <c r="S12" s="37"/>
      <c r="T12" s="4"/>
    </row>
    <row r="13" spans="1:20" ht="204" customHeight="1">
      <c r="A13" s="273">
        <v>1</v>
      </c>
      <c r="B13" s="274" t="s">
        <v>307</v>
      </c>
      <c r="C13" s="275" t="s">
        <v>135</v>
      </c>
      <c r="D13" s="276">
        <f>D14+D16+D20+D27</f>
        <v>75232.01999999999</v>
      </c>
      <c r="E13" s="276">
        <f>E14+E16+E20+E27</f>
        <v>74745.87</v>
      </c>
      <c r="F13" s="276">
        <f>F14+F16+F20+F27</f>
        <v>61</v>
      </c>
      <c r="G13" s="276">
        <f>G14+G16+G20+G27</f>
        <v>61</v>
      </c>
      <c r="H13" s="276">
        <f>H16+H14+H27+H20</f>
        <v>13828.630000000001</v>
      </c>
      <c r="I13" s="276">
        <f>I16+I14+I27+I20</f>
        <v>13828.58</v>
      </c>
      <c r="J13" s="276">
        <f>J16+J14+J27+J20</f>
        <v>61342.389999999992</v>
      </c>
      <c r="K13" s="276">
        <f>K16+K14+K27+K20</f>
        <v>60856.29</v>
      </c>
      <c r="L13" s="276">
        <f>L14+L16+L20+L27</f>
        <v>0</v>
      </c>
      <c r="M13" s="277">
        <f>M14+M16+M20+M27</f>
        <v>0</v>
      </c>
      <c r="N13" s="278">
        <v>100</v>
      </c>
      <c r="O13" s="279">
        <v>100</v>
      </c>
      <c r="P13" s="280"/>
      <c r="Q13" s="280">
        <v>100</v>
      </c>
      <c r="R13" s="280">
        <v>100</v>
      </c>
      <c r="S13" s="280">
        <v>100</v>
      </c>
    </row>
    <row r="14" spans="1:20" ht="204" customHeight="1">
      <c r="A14" s="38"/>
      <c r="B14" s="212" t="s">
        <v>126</v>
      </c>
      <c r="C14" s="204"/>
      <c r="D14" s="213">
        <f>D15</f>
        <v>0</v>
      </c>
      <c r="E14" s="213">
        <f t="shared" ref="E14:K14" si="1">E15</f>
        <v>0</v>
      </c>
      <c r="F14" s="213">
        <f t="shared" si="1"/>
        <v>0</v>
      </c>
      <c r="G14" s="213">
        <f t="shared" si="1"/>
        <v>0</v>
      </c>
      <c r="H14" s="213">
        <f t="shared" si="1"/>
        <v>0</v>
      </c>
      <c r="I14" s="213">
        <f t="shared" si="1"/>
        <v>0</v>
      </c>
      <c r="J14" s="213">
        <f t="shared" si="1"/>
        <v>0</v>
      </c>
      <c r="K14" s="213">
        <f t="shared" si="1"/>
        <v>0</v>
      </c>
      <c r="L14" s="213"/>
      <c r="M14" s="213"/>
      <c r="N14" s="213"/>
      <c r="O14" s="214"/>
      <c r="P14" s="213"/>
      <c r="Q14" s="215">
        <v>100</v>
      </c>
      <c r="R14" s="215">
        <v>100</v>
      </c>
      <c r="S14" s="215">
        <v>100</v>
      </c>
    </row>
    <row r="15" spans="1:20" ht="204" customHeight="1">
      <c r="A15" s="38"/>
      <c r="B15" s="216" t="s">
        <v>257</v>
      </c>
      <c r="C15" s="204"/>
      <c r="D15" s="213"/>
      <c r="E15" s="213"/>
      <c r="F15" s="217"/>
      <c r="G15" s="217"/>
      <c r="H15" s="217"/>
      <c r="I15" s="217"/>
      <c r="J15" s="213"/>
      <c r="K15" s="213"/>
      <c r="L15" s="217"/>
      <c r="M15" s="38"/>
      <c r="N15" s="217"/>
      <c r="O15" s="214"/>
      <c r="P15" s="218" t="s">
        <v>54</v>
      </c>
      <c r="Q15" s="215">
        <v>100</v>
      </c>
      <c r="R15" s="215">
        <v>100</v>
      </c>
      <c r="S15" s="215">
        <v>100</v>
      </c>
    </row>
    <row r="16" spans="1:20" ht="204" customHeight="1">
      <c r="A16" s="38"/>
      <c r="B16" s="219" t="s">
        <v>55</v>
      </c>
      <c r="C16" s="205"/>
      <c r="D16" s="220">
        <f t="shared" ref="D16:K16" si="2">D17+D18+D19</f>
        <v>3765.8</v>
      </c>
      <c r="E16" s="220">
        <f t="shared" si="2"/>
        <v>3765.8</v>
      </c>
      <c r="F16" s="220">
        <f t="shared" si="2"/>
        <v>0</v>
      </c>
      <c r="G16" s="220">
        <f t="shared" si="2"/>
        <v>0</v>
      </c>
      <c r="H16" s="220">
        <f t="shared" si="2"/>
        <v>1672</v>
      </c>
      <c r="I16" s="220">
        <f t="shared" si="2"/>
        <v>1672</v>
      </c>
      <c r="J16" s="220">
        <f t="shared" si="2"/>
        <v>2093.8000000000002</v>
      </c>
      <c r="K16" s="220">
        <f t="shared" si="2"/>
        <v>2093.8000000000002</v>
      </c>
      <c r="L16" s="220">
        <f>L17+L18</f>
        <v>0</v>
      </c>
      <c r="M16" s="220">
        <f>M17+M18</f>
        <v>0</v>
      </c>
      <c r="N16" s="213">
        <v>100</v>
      </c>
      <c r="O16" s="214">
        <f>E16/D16*100</f>
        <v>100</v>
      </c>
      <c r="P16" s="221" t="s">
        <v>56</v>
      </c>
      <c r="Q16" s="215">
        <v>100</v>
      </c>
      <c r="R16" s="215">
        <v>100</v>
      </c>
      <c r="S16" s="215">
        <v>100</v>
      </c>
    </row>
    <row r="17" spans="1:19" ht="204" customHeight="1">
      <c r="A17" s="38"/>
      <c r="B17" s="222" t="s">
        <v>258</v>
      </c>
      <c r="C17" s="204"/>
      <c r="D17" s="220">
        <f>F17+H17+J17+L17</f>
        <v>3665.8</v>
      </c>
      <c r="E17" s="223">
        <f t="shared" ref="D17:E19" si="3">G17+I17+K17+M17</f>
        <v>3665.8</v>
      </c>
      <c r="F17" s="220"/>
      <c r="G17" s="220"/>
      <c r="H17" s="220">
        <v>1672</v>
      </c>
      <c r="I17" s="220">
        <v>1672</v>
      </c>
      <c r="J17" s="220">
        <v>1993.8</v>
      </c>
      <c r="K17" s="220">
        <v>1993.8</v>
      </c>
      <c r="L17" s="224">
        <v>0</v>
      </c>
      <c r="M17" s="225">
        <v>0</v>
      </c>
      <c r="N17" s="213">
        <v>100</v>
      </c>
      <c r="O17" s="214">
        <f>E17/D17*100</f>
        <v>100</v>
      </c>
      <c r="P17" s="221" t="s">
        <v>56</v>
      </c>
      <c r="Q17" s="215">
        <v>100</v>
      </c>
      <c r="R17" s="215">
        <v>100</v>
      </c>
      <c r="S17" s="215">
        <v>100</v>
      </c>
    </row>
    <row r="18" spans="1:19" ht="204" customHeight="1">
      <c r="A18" s="38"/>
      <c r="B18" s="222" t="s">
        <v>259</v>
      </c>
      <c r="C18" s="204"/>
      <c r="D18" s="220">
        <f t="shared" si="3"/>
        <v>0</v>
      </c>
      <c r="E18" s="220">
        <f t="shared" si="3"/>
        <v>0</v>
      </c>
      <c r="F18" s="213"/>
      <c r="G18" s="213"/>
      <c r="H18" s="226">
        <f t="shared" ref="H18:M18" si="4">H19</f>
        <v>0</v>
      </c>
      <c r="I18" s="226">
        <f t="shared" si="4"/>
        <v>0</v>
      </c>
      <c r="J18" s="226"/>
      <c r="K18" s="226"/>
      <c r="L18" s="226">
        <f t="shared" si="4"/>
        <v>0</v>
      </c>
      <c r="M18" s="226">
        <f t="shared" si="4"/>
        <v>0</v>
      </c>
      <c r="N18" s="213">
        <v>0</v>
      </c>
      <c r="O18" s="213">
        <v>0</v>
      </c>
      <c r="P18" s="221" t="s">
        <v>57</v>
      </c>
      <c r="Q18" s="215">
        <v>0</v>
      </c>
      <c r="R18" s="215">
        <v>0</v>
      </c>
      <c r="S18" s="215">
        <v>0</v>
      </c>
    </row>
    <row r="19" spans="1:19" ht="204" customHeight="1">
      <c r="A19" s="38"/>
      <c r="B19" s="222" t="s">
        <v>260</v>
      </c>
      <c r="C19" s="204"/>
      <c r="D19" s="220">
        <f t="shared" si="3"/>
        <v>100</v>
      </c>
      <c r="E19" s="220">
        <f t="shared" si="3"/>
        <v>100</v>
      </c>
      <c r="F19" s="220">
        <v>0</v>
      </c>
      <c r="G19" s="220">
        <v>0</v>
      </c>
      <c r="H19" s="220">
        <v>0</v>
      </c>
      <c r="I19" s="220">
        <v>0</v>
      </c>
      <c r="J19" s="220">
        <v>100</v>
      </c>
      <c r="K19" s="220">
        <v>100</v>
      </c>
      <c r="L19" s="220">
        <v>0</v>
      </c>
      <c r="M19" s="227">
        <v>0</v>
      </c>
      <c r="N19" s="213">
        <v>100</v>
      </c>
      <c r="O19" s="213">
        <v>100</v>
      </c>
      <c r="P19" s="221" t="s">
        <v>56</v>
      </c>
      <c r="Q19" s="215">
        <v>100</v>
      </c>
      <c r="R19" s="215">
        <v>100</v>
      </c>
      <c r="S19" s="215">
        <v>100</v>
      </c>
    </row>
    <row r="20" spans="1:19" ht="204" customHeight="1">
      <c r="A20" s="38"/>
      <c r="B20" s="219" t="s">
        <v>58</v>
      </c>
      <c r="C20" s="204"/>
      <c r="D20" s="228">
        <f>D21+D22+D23+D24+D25+D26</f>
        <v>65393.189999999988</v>
      </c>
      <c r="E20" s="228">
        <f t="shared" ref="E20:M20" si="5">E21+E22+E23+E24+E25+E26</f>
        <v>64907.040000000001</v>
      </c>
      <c r="F20" s="228">
        <f t="shared" si="5"/>
        <v>61</v>
      </c>
      <c r="G20" s="228">
        <f t="shared" si="5"/>
        <v>61</v>
      </c>
      <c r="H20" s="228">
        <f>H21+H22+H23+H24+H25+H26</f>
        <v>7917.92</v>
      </c>
      <c r="I20" s="228">
        <f>I21+I22+I23+I24+I25+I26</f>
        <v>7917.87</v>
      </c>
      <c r="J20" s="228">
        <f>J21+J22+J23+J24+J25+J26</f>
        <v>57414.26999999999</v>
      </c>
      <c r="K20" s="228">
        <f>K21+K22+K23+K24+K25+K26</f>
        <v>56928.17</v>
      </c>
      <c r="L20" s="228">
        <f t="shared" si="5"/>
        <v>0</v>
      </c>
      <c r="M20" s="228">
        <f t="shared" si="5"/>
        <v>0</v>
      </c>
      <c r="N20" s="213">
        <v>100</v>
      </c>
      <c r="O20" s="213">
        <f>E20/D20*100</f>
        <v>99.256573964353194</v>
      </c>
      <c r="P20" s="221" t="s">
        <v>56</v>
      </c>
      <c r="Q20" s="215">
        <v>100</v>
      </c>
      <c r="R20" s="215">
        <v>100</v>
      </c>
      <c r="S20" s="215">
        <v>100</v>
      </c>
    </row>
    <row r="21" spans="1:19" ht="204" customHeight="1">
      <c r="A21" s="38"/>
      <c r="B21" s="222" t="s">
        <v>261</v>
      </c>
      <c r="C21" s="204"/>
      <c r="D21" s="220">
        <f t="shared" ref="D21:E24" si="6">F21+H21+J21+L21</f>
        <v>41023.689999999995</v>
      </c>
      <c r="E21" s="220">
        <f t="shared" si="6"/>
        <v>40757.72</v>
      </c>
      <c r="F21" s="217"/>
      <c r="G21" s="213"/>
      <c r="H21" s="220">
        <v>7146.42</v>
      </c>
      <c r="I21" s="220">
        <v>7146.37</v>
      </c>
      <c r="J21" s="224">
        <v>33877.269999999997</v>
      </c>
      <c r="K21" s="224">
        <v>33611.35</v>
      </c>
      <c r="L21" s="217"/>
      <c r="M21" s="217"/>
      <c r="N21" s="213">
        <v>100</v>
      </c>
      <c r="O21" s="213">
        <f>E21/D21*100</f>
        <v>99.351667292727711</v>
      </c>
      <c r="P21" s="221" t="s">
        <v>56</v>
      </c>
      <c r="Q21" s="215">
        <v>100</v>
      </c>
      <c r="R21" s="215">
        <v>100</v>
      </c>
      <c r="S21" s="215">
        <v>100</v>
      </c>
    </row>
    <row r="22" spans="1:19" ht="204" customHeight="1">
      <c r="A22" s="38"/>
      <c r="B22" s="222" t="s">
        <v>262</v>
      </c>
      <c r="C22" s="204"/>
      <c r="D22" s="252">
        <f t="shared" si="6"/>
        <v>2486.3399999999997</v>
      </c>
      <c r="E22" s="252">
        <f t="shared" si="6"/>
        <v>2479.77</v>
      </c>
      <c r="F22" s="253"/>
      <c r="G22" s="253"/>
      <c r="H22" s="252">
        <v>65.099999999999994</v>
      </c>
      <c r="I22" s="252">
        <v>65.099999999999994</v>
      </c>
      <c r="J22" s="260">
        <v>2421.2399999999998</v>
      </c>
      <c r="K22" s="252">
        <v>2414.67</v>
      </c>
      <c r="L22" s="253"/>
      <c r="M22" s="251"/>
      <c r="N22" s="213">
        <v>100</v>
      </c>
      <c r="O22" s="213">
        <f>E22/D22*100</f>
        <v>99.735756171722301</v>
      </c>
      <c r="P22" s="221" t="s">
        <v>56</v>
      </c>
      <c r="Q22" s="215">
        <v>100</v>
      </c>
      <c r="R22" s="215">
        <v>100</v>
      </c>
      <c r="S22" s="215">
        <v>100</v>
      </c>
    </row>
    <row r="23" spans="1:19" ht="204" customHeight="1">
      <c r="A23" s="38"/>
      <c r="B23" s="222" t="s">
        <v>263</v>
      </c>
      <c r="C23" s="204"/>
      <c r="D23" s="213">
        <f>F23+H23+J23+L23</f>
        <v>21442.16</v>
      </c>
      <c r="E23" s="220">
        <f t="shared" si="6"/>
        <v>21228.550000000003</v>
      </c>
      <c r="F23" s="217"/>
      <c r="G23" s="217"/>
      <c r="H23" s="224">
        <v>706.4</v>
      </c>
      <c r="I23" s="224">
        <v>706.4</v>
      </c>
      <c r="J23" s="213">
        <v>20735.759999999998</v>
      </c>
      <c r="K23" s="220">
        <v>20522.150000000001</v>
      </c>
      <c r="L23" s="217"/>
      <c r="M23" s="38"/>
      <c r="N23" s="213">
        <v>100</v>
      </c>
      <c r="O23" s="214">
        <f>E23/D23*100</f>
        <v>99.003785066429884</v>
      </c>
      <c r="P23" s="221" t="s">
        <v>56</v>
      </c>
      <c r="Q23" s="215">
        <v>100</v>
      </c>
      <c r="R23" s="215">
        <v>100</v>
      </c>
      <c r="S23" s="215">
        <v>100</v>
      </c>
    </row>
    <row r="24" spans="1:19" ht="204" customHeight="1">
      <c r="A24" s="38"/>
      <c r="B24" s="222" t="s">
        <v>264</v>
      </c>
      <c r="C24" s="204"/>
      <c r="D24" s="213">
        <f t="shared" si="6"/>
        <v>380</v>
      </c>
      <c r="E24" s="213">
        <f>G24+I24+K24+M24</f>
        <v>380</v>
      </c>
      <c r="F24" s="217"/>
      <c r="G24" s="217"/>
      <c r="H24" s="217"/>
      <c r="I24" s="217"/>
      <c r="J24" s="213">
        <v>380</v>
      </c>
      <c r="K24" s="213">
        <v>380</v>
      </c>
      <c r="L24" s="217"/>
      <c r="M24" s="38"/>
      <c r="N24" s="213">
        <v>100</v>
      </c>
      <c r="O24" s="213">
        <v>100</v>
      </c>
      <c r="P24" s="221" t="s">
        <v>56</v>
      </c>
      <c r="Q24" s="215">
        <v>100</v>
      </c>
      <c r="R24" s="215">
        <v>100</v>
      </c>
      <c r="S24" s="215">
        <v>100</v>
      </c>
    </row>
    <row r="25" spans="1:19" ht="204" customHeight="1">
      <c r="A25" s="38"/>
      <c r="B25" s="222" t="s">
        <v>265</v>
      </c>
      <c r="C25" s="204"/>
      <c r="D25" s="213">
        <f>F25+H25+J25+L25</f>
        <v>61</v>
      </c>
      <c r="E25" s="213">
        <f>G25+I25+K25+M25</f>
        <v>61</v>
      </c>
      <c r="F25" s="217">
        <v>61</v>
      </c>
      <c r="G25" s="217">
        <v>61</v>
      </c>
      <c r="H25" s="217"/>
      <c r="I25" s="217"/>
      <c r="J25" s="217"/>
      <c r="K25" s="217"/>
      <c r="L25" s="217"/>
      <c r="M25" s="38"/>
      <c r="N25" s="213">
        <v>100</v>
      </c>
      <c r="O25" s="213">
        <v>100</v>
      </c>
      <c r="P25" s="221" t="s">
        <v>56</v>
      </c>
      <c r="Q25" s="215">
        <v>100</v>
      </c>
      <c r="R25" s="215">
        <v>100</v>
      </c>
      <c r="S25" s="215">
        <v>100</v>
      </c>
    </row>
    <row r="26" spans="1:19" ht="204" customHeight="1">
      <c r="A26" s="38"/>
      <c r="B26" s="222" t="s">
        <v>266</v>
      </c>
      <c r="C26" s="204"/>
      <c r="D26" s="213">
        <f>F26+H26+J26+L26</f>
        <v>0</v>
      </c>
      <c r="E26" s="213">
        <f>G26+I26+K26+M26</f>
        <v>0</v>
      </c>
      <c r="F26" s="217"/>
      <c r="G26" s="217"/>
      <c r="H26" s="217"/>
      <c r="I26" s="217"/>
      <c r="J26" s="217"/>
      <c r="K26" s="217"/>
      <c r="L26" s="217"/>
      <c r="M26" s="38"/>
      <c r="N26" s="213"/>
      <c r="O26" s="213"/>
      <c r="P26" s="221"/>
      <c r="Q26" s="215"/>
      <c r="R26" s="215"/>
      <c r="S26" s="215"/>
    </row>
    <row r="27" spans="1:19" ht="204" customHeight="1">
      <c r="A27" s="38"/>
      <c r="B27" s="219" t="s">
        <v>59</v>
      </c>
      <c r="C27" s="205"/>
      <c r="D27" s="220">
        <f>D28+D29+D30+D31</f>
        <v>6073.03</v>
      </c>
      <c r="E27" s="220">
        <f t="shared" ref="E27:M27" si="7">E28+E29+E30+E31</f>
        <v>6073.03</v>
      </c>
      <c r="F27" s="213">
        <f t="shared" si="7"/>
        <v>0</v>
      </c>
      <c r="G27" s="213">
        <f t="shared" si="7"/>
        <v>0</v>
      </c>
      <c r="H27" s="220">
        <f>H28+H29+H30+H31</f>
        <v>4238.71</v>
      </c>
      <c r="I27" s="220">
        <f t="shared" si="7"/>
        <v>4238.71</v>
      </c>
      <c r="J27" s="220">
        <f>J28+J29+J30+J31</f>
        <v>1834.32</v>
      </c>
      <c r="K27" s="220">
        <f t="shared" si="7"/>
        <v>1834.32</v>
      </c>
      <c r="L27" s="213">
        <f t="shared" si="7"/>
        <v>0</v>
      </c>
      <c r="M27" s="215">
        <f t="shared" si="7"/>
        <v>0</v>
      </c>
      <c r="N27" s="213">
        <v>100</v>
      </c>
      <c r="O27" s="213">
        <v>100</v>
      </c>
      <c r="P27" s="221" t="s">
        <v>56</v>
      </c>
      <c r="Q27" s="215">
        <v>100</v>
      </c>
      <c r="R27" s="215">
        <v>100</v>
      </c>
      <c r="S27" s="215">
        <v>100</v>
      </c>
    </row>
    <row r="28" spans="1:19" ht="204" customHeight="1">
      <c r="A28" s="38"/>
      <c r="B28" s="222" t="s">
        <v>267</v>
      </c>
      <c r="C28" s="204"/>
      <c r="D28" s="220">
        <f t="shared" ref="D28:E31" si="8">F28+H28+J28+L28</f>
        <v>6073.03</v>
      </c>
      <c r="E28" s="220">
        <f t="shared" si="8"/>
        <v>6073.03</v>
      </c>
      <c r="F28" s="217"/>
      <c r="G28" s="217"/>
      <c r="H28" s="224">
        <v>4238.71</v>
      </c>
      <c r="I28" s="224">
        <v>4238.71</v>
      </c>
      <c r="J28" s="220">
        <v>1834.32</v>
      </c>
      <c r="K28" s="220">
        <v>1834.32</v>
      </c>
      <c r="L28" s="217"/>
      <c r="M28" s="38"/>
      <c r="N28" s="213">
        <v>100</v>
      </c>
      <c r="O28" s="213">
        <v>100</v>
      </c>
      <c r="P28" s="221" t="s">
        <v>56</v>
      </c>
      <c r="Q28" s="215">
        <v>100</v>
      </c>
      <c r="R28" s="215">
        <v>100</v>
      </c>
      <c r="S28" s="215">
        <v>100</v>
      </c>
    </row>
    <row r="29" spans="1:19" ht="204" customHeight="1">
      <c r="A29" s="38"/>
      <c r="B29" s="222" t="s">
        <v>268</v>
      </c>
      <c r="C29" s="204"/>
      <c r="D29" s="213">
        <f t="shared" si="8"/>
        <v>0</v>
      </c>
      <c r="E29" s="213">
        <f t="shared" si="8"/>
        <v>0</v>
      </c>
      <c r="F29" s="217"/>
      <c r="G29" s="217"/>
      <c r="H29" s="217"/>
      <c r="I29" s="217"/>
      <c r="J29" s="217"/>
      <c r="K29" s="217"/>
      <c r="L29" s="217"/>
      <c r="M29" s="38"/>
      <c r="N29" s="213">
        <v>100</v>
      </c>
      <c r="O29" s="213">
        <v>100</v>
      </c>
      <c r="P29" s="221" t="s">
        <v>56</v>
      </c>
      <c r="Q29" s="215">
        <v>100</v>
      </c>
      <c r="R29" s="215">
        <v>100</v>
      </c>
      <c r="S29" s="215">
        <v>100</v>
      </c>
    </row>
    <row r="30" spans="1:19" ht="204" customHeight="1">
      <c r="A30" s="38"/>
      <c r="B30" s="222" t="s">
        <v>269</v>
      </c>
      <c r="C30" s="204"/>
      <c r="D30" s="213">
        <f t="shared" si="8"/>
        <v>0</v>
      </c>
      <c r="E30" s="213">
        <f t="shared" si="8"/>
        <v>0</v>
      </c>
      <c r="F30" s="217"/>
      <c r="G30" s="217"/>
      <c r="H30" s="217"/>
      <c r="I30" s="217"/>
      <c r="J30" s="217"/>
      <c r="K30" s="217"/>
      <c r="L30" s="217"/>
      <c r="M30" s="38"/>
      <c r="N30" s="213">
        <v>100</v>
      </c>
      <c r="O30" s="213">
        <v>100</v>
      </c>
      <c r="P30" s="221" t="s">
        <v>56</v>
      </c>
      <c r="Q30" s="215">
        <v>100</v>
      </c>
      <c r="R30" s="215">
        <v>100</v>
      </c>
      <c r="S30" s="215">
        <v>100</v>
      </c>
    </row>
    <row r="31" spans="1:19" ht="204" customHeight="1">
      <c r="A31" s="38"/>
      <c r="B31" s="222" t="s">
        <v>270</v>
      </c>
      <c r="C31" s="204"/>
      <c r="D31" s="213">
        <f t="shared" si="8"/>
        <v>0</v>
      </c>
      <c r="E31" s="213">
        <f t="shared" si="8"/>
        <v>0</v>
      </c>
      <c r="F31" s="217"/>
      <c r="G31" s="217"/>
      <c r="H31" s="217"/>
      <c r="I31" s="217"/>
      <c r="J31" s="217"/>
      <c r="K31" s="217"/>
      <c r="L31" s="217"/>
      <c r="M31" s="38"/>
      <c r="N31" s="213">
        <v>100</v>
      </c>
      <c r="O31" s="213">
        <v>100</v>
      </c>
      <c r="P31" s="221" t="s">
        <v>56</v>
      </c>
      <c r="Q31" s="215">
        <v>100</v>
      </c>
      <c r="R31" s="215">
        <v>100</v>
      </c>
      <c r="S31" s="215">
        <v>100</v>
      </c>
    </row>
    <row r="32" spans="1:19" ht="204" customHeight="1">
      <c r="A32" s="206">
        <v>2</v>
      </c>
      <c r="B32" s="207" t="s">
        <v>308</v>
      </c>
      <c r="C32" s="208" t="s">
        <v>135</v>
      </c>
      <c r="D32" s="209">
        <f t="shared" ref="D32:M32" si="9">SUM(D33+D36+D46+D49+D53+D57)</f>
        <v>929141.49999999988</v>
      </c>
      <c r="E32" s="209">
        <f t="shared" si="9"/>
        <v>927099.33</v>
      </c>
      <c r="F32" s="209">
        <f t="shared" si="9"/>
        <v>33567.61</v>
      </c>
      <c r="G32" s="209">
        <f t="shared" si="9"/>
        <v>33567.61</v>
      </c>
      <c r="H32" s="209">
        <f t="shared" si="9"/>
        <v>648686.28</v>
      </c>
      <c r="I32" s="209">
        <f t="shared" si="9"/>
        <v>646818.58000000007</v>
      </c>
      <c r="J32" s="209">
        <f t="shared" si="9"/>
        <v>228628.55000000002</v>
      </c>
      <c r="K32" s="209">
        <f t="shared" si="9"/>
        <v>228628.55000000002</v>
      </c>
      <c r="L32" s="209">
        <f t="shared" si="9"/>
        <v>18259.060000000001</v>
      </c>
      <c r="M32" s="209">
        <f t="shared" si="9"/>
        <v>18084.579999999998</v>
      </c>
      <c r="N32" s="208">
        <v>100</v>
      </c>
      <c r="O32" s="210">
        <v>99.7</v>
      </c>
      <c r="P32" s="211"/>
      <c r="Q32" s="208"/>
      <c r="R32" s="208"/>
      <c r="S32" s="208"/>
    </row>
    <row r="33" spans="1:21" ht="204" customHeight="1">
      <c r="A33" s="32"/>
      <c r="B33" s="110" t="s">
        <v>105</v>
      </c>
      <c r="C33" s="106"/>
      <c r="D33" s="107">
        <v>12307</v>
      </c>
      <c r="E33" s="107">
        <v>10439.31</v>
      </c>
      <c r="F33" s="107">
        <v>0</v>
      </c>
      <c r="G33" s="107">
        <v>0</v>
      </c>
      <c r="H33" s="107">
        <v>12307</v>
      </c>
      <c r="I33" s="107">
        <v>10439.299999999999</v>
      </c>
      <c r="J33" s="107">
        <v>0</v>
      </c>
      <c r="K33" s="107">
        <v>0</v>
      </c>
      <c r="L33" s="107">
        <v>0</v>
      </c>
      <c r="M33" s="107">
        <v>0</v>
      </c>
      <c r="N33" s="108">
        <v>100</v>
      </c>
      <c r="O33" s="117">
        <v>84.8</v>
      </c>
      <c r="P33" s="118" t="s">
        <v>61</v>
      </c>
      <c r="Q33" s="108">
        <v>100</v>
      </c>
      <c r="R33" s="108">
        <v>100</v>
      </c>
      <c r="S33" s="117">
        <v>100</v>
      </c>
    </row>
    <row r="34" spans="1:21" ht="204" customHeight="1">
      <c r="A34" s="32"/>
      <c r="B34" s="111" t="s">
        <v>218</v>
      </c>
      <c r="C34" s="97"/>
      <c r="D34" s="115">
        <v>1782</v>
      </c>
      <c r="E34" s="115">
        <v>1782</v>
      </c>
      <c r="F34" s="115">
        <v>0</v>
      </c>
      <c r="G34" s="115">
        <v>0</v>
      </c>
      <c r="H34" s="115">
        <v>1782</v>
      </c>
      <c r="I34" s="115">
        <v>1782</v>
      </c>
      <c r="J34" s="115">
        <v>0</v>
      </c>
      <c r="K34" s="115">
        <v>0</v>
      </c>
      <c r="L34" s="115">
        <v>0</v>
      </c>
      <c r="M34" s="115">
        <v>0</v>
      </c>
      <c r="N34" s="96"/>
      <c r="O34" s="96"/>
      <c r="P34" s="109"/>
      <c r="Q34" s="96"/>
      <c r="R34" s="96"/>
      <c r="S34" s="96"/>
    </row>
    <row r="35" spans="1:21" ht="204" customHeight="1">
      <c r="A35" s="32"/>
      <c r="B35" s="111" t="s">
        <v>219</v>
      </c>
      <c r="C35" s="97"/>
      <c r="D35" s="115">
        <v>10525</v>
      </c>
      <c r="E35" s="115">
        <v>8657.2999999999993</v>
      </c>
      <c r="F35" s="115">
        <v>0</v>
      </c>
      <c r="G35" s="115">
        <v>0</v>
      </c>
      <c r="H35" s="115">
        <v>10525</v>
      </c>
      <c r="I35" s="115">
        <v>8657.2999999999993</v>
      </c>
      <c r="J35" s="115">
        <v>0</v>
      </c>
      <c r="K35" s="115">
        <v>0</v>
      </c>
      <c r="L35" s="115">
        <v>0</v>
      </c>
      <c r="M35" s="115">
        <v>0</v>
      </c>
      <c r="N35" s="96"/>
      <c r="O35" s="96"/>
      <c r="P35" s="109"/>
      <c r="Q35" s="96"/>
      <c r="R35" s="96"/>
      <c r="S35" s="96"/>
    </row>
    <row r="36" spans="1:21" ht="204" customHeight="1">
      <c r="A36" s="32"/>
      <c r="B36" s="110" t="s">
        <v>220</v>
      </c>
      <c r="C36" s="106"/>
      <c r="D36" s="107">
        <f>SUM(D37+D38)</f>
        <v>790682.55999999994</v>
      </c>
      <c r="E36" s="107">
        <f t="shared" ref="E36:M36" si="10">SUM(E37+E38)</f>
        <v>790508.08</v>
      </c>
      <c r="F36" s="107">
        <f t="shared" si="10"/>
        <v>33567.61</v>
      </c>
      <c r="G36" s="107">
        <f t="shared" si="10"/>
        <v>33567.61</v>
      </c>
      <c r="H36" s="107">
        <f t="shared" si="10"/>
        <v>628842.25</v>
      </c>
      <c r="I36" s="107">
        <f t="shared" si="10"/>
        <v>628842.25</v>
      </c>
      <c r="J36" s="107">
        <f t="shared" si="10"/>
        <v>115632.76</v>
      </c>
      <c r="K36" s="107">
        <f t="shared" si="10"/>
        <v>115632.76</v>
      </c>
      <c r="L36" s="107">
        <f t="shared" si="10"/>
        <v>12639.94</v>
      </c>
      <c r="M36" s="107">
        <f t="shared" si="10"/>
        <v>12465.46</v>
      </c>
      <c r="N36" s="107">
        <v>100</v>
      </c>
      <c r="O36" s="107">
        <v>99.8</v>
      </c>
      <c r="P36" s="109"/>
      <c r="Q36" s="96"/>
      <c r="R36" s="96"/>
      <c r="S36" s="96"/>
    </row>
    <row r="37" spans="1:21" ht="204" customHeight="1">
      <c r="A37" s="32"/>
      <c r="B37" s="111" t="s">
        <v>221</v>
      </c>
      <c r="C37" s="97"/>
      <c r="D37" s="115">
        <v>124987.73</v>
      </c>
      <c r="E37" s="115">
        <v>124813.25</v>
      </c>
      <c r="F37" s="115">
        <v>0</v>
      </c>
      <c r="G37" s="115">
        <v>0</v>
      </c>
      <c r="H37" s="115">
        <v>68081.539999999994</v>
      </c>
      <c r="I37" s="115">
        <v>68081.539999999994</v>
      </c>
      <c r="J37" s="115">
        <v>49922.97</v>
      </c>
      <c r="K37" s="115">
        <v>49922.97</v>
      </c>
      <c r="L37" s="115">
        <v>6983.22</v>
      </c>
      <c r="M37" s="115">
        <v>6808.74</v>
      </c>
      <c r="N37" s="96">
        <v>100</v>
      </c>
      <c r="O37" s="96">
        <v>99.9</v>
      </c>
      <c r="P37" s="96" t="s">
        <v>104</v>
      </c>
      <c r="Q37" s="96">
        <v>100</v>
      </c>
      <c r="R37" s="96">
        <v>100</v>
      </c>
      <c r="S37" s="96">
        <v>100</v>
      </c>
    </row>
    <row r="38" spans="1:21" ht="204" customHeight="1">
      <c r="A38" s="32"/>
      <c r="B38" s="111" t="s">
        <v>225</v>
      </c>
      <c r="C38" s="97"/>
      <c r="D38" s="115">
        <v>665694.82999999996</v>
      </c>
      <c r="E38" s="115">
        <v>665694.82999999996</v>
      </c>
      <c r="F38" s="115">
        <v>33567.61</v>
      </c>
      <c r="G38" s="115">
        <v>33567.61</v>
      </c>
      <c r="H38" s="115">
        <v>560760.71</v>
      </c>
      <c r="I38" s="115">
        <v>560760.71</v>
      </c>
      <c r="J38" s="115">
        <v>65709.789999999994</v>
      </c>
      <c r="K38" s="115">
        <v>65709.789999999994</v>
      </c>
      <c r="L38" s="115">
        <v>5656.72</v>
      </c>
      <c r="M38" s="115">
        <v>5656.72</v>
      </c>
      <c r="N38" s="96">
        <v>100</v>
      </c>
      <c r="O38" s="96">
        <v>100</v>
      </c>
      <c r="P38" s="96" t="s">
        <v>62</v>
      </c>
      <c r="Q38" s="96">
        <v>21.54</v>
      </c>
      <c r="R38" s="96">
        <v>21.54</v>
      </c>
      <c r="S38" s="96">
        <v>100</v>
      </c>
    </row>
    <row r="39" spans="1:21" ht="204" customHeight="1">
      <c r="A39" s="32"/>
      <c r="B39" s="111" t="s">
        <v>223</v>
      </c>
      <c r="C39" s="97"/>
      <c r="D39" s="115">
        <v>12608.91</v>
      </c>
      <c r="E39" s="115">
        <v>12608.91</v>
      </c>
      <c r="F39" s="115">
        <v>10828.35</v>
      </c>
      <c r="G39" s="115">
        <v>10828.35</v>
      </c>
      <c r="H39" s="115">
        <v>1762.75</v>
      </c>
      <c r="I39" s="115">
        <v>1762.75</v>
      </c>
      <c r="J39" s="115">
        <v>17.809999999999999</v>
      </c>
      <c r="K39" s="115">
        <v>17.809999999999999</v>
      </c>
      <c r="L39" s="115">
        <v>0</v>
      </c>
      <c r="M39" s="115">
        <v>0</v>
      </c>
      <c r="N39" s="96"/>
      <c r="O39" s="96"/>
      <c r="P39" s="109" t="s">
        <v>63</v>
      </c>
      <c r="Q39" s="96">
        <v>97.5</v>
      </c>
      <c r="R39" s="96">
        <v>97.5</v>
      </c>
      <c r="S39" s="96">
        <v>100</v>
      </c>
      <c r="U39" s="4">
        <f>SUM(F39+F40+F41+F42+F43+F44+F45)</f>
        <v>33567.620000000003</v>
      </c>
    </row>
    <row r="40" spans="1:21" ht="204" customHeight="1">
      <c r="A40" s="32"/>
      <c r="B40" s="111" t="s">
        <v>222</v>
      </c>
      <c r="C40" s="97"/>
      <c r="D40" s="115">
        <v>21584.799999999999</v>
      </c>
      <c r="E40" s="115">
        <v>21584.799999999999</v>
      </c>
      <c r="F40" s="115">
        <v>21584.799999999999</v>
      </c>
      <c r="G40" s="115">
        <v>21584.799999999999</v>
      </c>
      <c r="H40" s="115">
        <v>0</v>
      </c>
      <c r="I40" s="115">
        <v>0</v>
      </c>
      <c r="J40" s="115">
        <v>0</v>
      </c>
      <c r="K40" s="115">
        <v>0</v>
      </c>
      <c r="L40" s="115">
        <v>0</v>
      </c>
      <c r="M40" s="115">
        <v>0</v>
      </c>
      <c r="N40" s="96"/>
      <c r="O40" s="96"/>
      <c r="P40" s="109"/>
      <c r="Q40" s="96"/>
      <c r="R40" s="96"/>
      <c r="S40" s="96"/>
    </row>
    <row r="41" spans="1:21" ht="204" customHeight="1">
      <c r="A41" s="32"/>
      <c r="B41" s="111" t="s">
        <v>224</v>
      </c>
      <c r="C41" s="97"/>
      <c r="D41" s="115">
        <v>885.74</v>
      </c>
      <c r="E41" s="115">
        <v>885.74</v>
      </c>
      <c r="F41" s="115">
        <v>868.03</v>
      </c>
      <c r="G41" s="115">
        <v>868.03</v>
      </c>
      <c r="H41" s="115">
        <v>17.71</v>
      </c>
      <c r="I41" s="115">
        <v>17.71</v>
      </c>
      <c r="J41" s="115">
        <v>0</v>
      </c>
      <c r="K41" s="115">
        <v>0</v>
      </c>
      <c r="L41" s="115">
        <v>0</v>
      </c>
      <c r="M41" s="115">
        <v>0</v>
      </c>
      <c r="N41" s="96"/>
      <c r="O41" s="96"/>
      <c r="P41" s="96"/>
      <c r="Q41" s="96"/>
      <c r="R41" s="96"/>
      <c r="S41" s="96"/>
    </row>
    <row r="42" spans="1:21" ht="267.75" customHeight="1">
      <c r="A42" s="32"/>
      <c r="B42" s="241" t="s">
        <v>226</v>
      </c>
      <c r="C42" s="242"/>
      <c r="D42" s="243">
        <v>0</v>
      </c>
      <c r="E42" s="243">
        <v>0</v>
      </c>
      <c r="F42" s="243">
        <v>0</v>
      </c>
      <c r="G42" s="243">
        <v>0</v>
      </c>
      <c r="H42" s="243">
        <v>0</v>
      </c>
      <c r="I42" s="243">
        <v>0</v>
      </c>
      <c r="J42" s="243">
        <v>0</v>
      </c>
      <c r="K42" s="243">
        <v>0</v>
      </c>
      <c r="L42" s="243">
        <v>0</v>
      </c>
      <c r="M42" s="243">
        <v>0</v>
      </c>
      <c r="N42" s="244"/>
      <c r="O42" s="244"/>
      <c r="P42" s="245"/>
      <c r="Q42" s="244"/>
      <c r="R42" s="244"/>
      <c r="S42" s="244"/>
    </row>
    <row r="43" spans="1:21" ht="267.75" customHeight="1">
      <c r="A43" s="164"/>
      <c r="B43" s="112" t="s">
        <v>290</v>
      </c>
      <c r="C43" s="119"/>
      <c r="D43" s="115">
        <f t="shared" ref="D43:E45" si="11">F43+H43+J43+L43</f>
        <v>286.44</v>
      </c>
      <c r="E43" s="115">
        <f t="shared" si="11"/>
        <v>286.44</v>
      </c>
      <c r="F43" s="115">
        <v>286.44</v>
      </c>
      <c r="G43" s="115">
        <v>286.44</v>
      </c>
      <c r="H43" s="171">
        <v>0</v>
      </c>
      <c r="I43" s="171">
        <v>0</v>
      </c>
      <c r="J43" s="171">
        <v>0</v>
      </c>
      <c r="K43" s="171">
        <v>0</v>
      </c>
      <c r="L43" s="115">
        <v>0</v>
      </c>
      <c r="M43" s="115">
        <v>0</v>
      </c>
      <c r="N43" s="96"/>
      <c r="O43" s="96"/>
      <c r="P43" s="229"/>
      <c r="Q43" s="229"/>
      <c r="R43" s="229"/>
      <c r="S43" s="172"/>
    </row>
    <row r="44" spans="1:21" ht="267.75" customHeight="1">
      <c r="A44" s="164"/>
      <c r="B44" s="112" t="s">
        <v>291</v>
      </c>
      <c r="C44" s="119"/>
      <c r="D44" s="115">
        <f t="shared" si="11"/>
        <v>2411.7199999999998</v>
      </c>
      <c r="E44" s="115">
        <f t="shared" si="11"/>
        <v>2411.7199999999998</v>
      </c>
      <c r="F44" s="115">
        <v>0</v>
      </c>
      <c r="G44" s="115">
        <v>0</v>
      </c>
      <c r="H44" s="171">
        <v>2387.6</v>
      </c>
      <c r="I44" s="171">
        <v>2387.6</v>
      </c>
      <c r="J44" s="171">
        <v>24.12</v>
      </c>
      <c r="K44" s="171">
        <v>24.12</v>
      </c>
      <c r="L44" s="115">
        <v>0</v>
      </c>
      <c r="M44" s="115">
        <v>0</v>
      </c>
      <c r="N44" s="96"/>
      <c r="O44" s="96"/>
      <c r="P44" s="122"/>
      <c r="Q44" s="122"/>
      <c r="R44" s="122"/>
      <c r="S44" s="172"/>
    </row>
    <row r="45" spans="1:21" ht="267.75" customHeight="1">
      <c r="A45" s="164"/>
      <c r="B45" s="112" t="s">
        <v>292</v>
      </c>
      <c r="C45" s="119"/>
      <c r="D45" s="115">
        <f t="shared" si="11"/>
        <v>0</v>
      </c>
      <c r="E45" s="115">
        <f t="shared" si="11"/>
        <v>0</v>
      </c>
      <c r="F45" s="115">
        <v>0</v>
      </c>
      <c r="G45" s="115">
        <v>0</v>
      </c>
      <c r="H45" s="171">
        <v>0</v>
      </c>
      <c r="I45" s="171">
        <v>0</v>
      </c>
      <c r="J45" s="171">
        <v>0</v>
      </c>
      <c r="K45" s="171">
        <v>0</v>
      </c>
      <c r="L45" s="115">
        <v>0</v>
      </c>
      <c r="M45" s="115">
        <v>0</v>
      </c>
      <c r="N45" s="96"/>
      <c r="O45" s="96"/>
      <c r="P45" s="122"/>
      <c r="Q45" s="122"/>
      <c r="R45" s="122"/>
      <c r="S45" s="122"/>
    </row>
    <row r="46" spans="1:21" ht="204" customHeight="1">
      <c r="A46" s="32"/>
      <c r="B46" s="165" t="s">
        <v>64</v>
      </c>
      <c r="C46" s="166"/>
      <c r="D46" s="167">
        <f>SUM(D48+D47)</f>
        <v>50134.979999999996</v>
      </c>
      <c r="E46" s="167">
        <f t="shared" ref="E46:M46" si="12">SUM(E48+E47)</f>
        <v>50134.979999999996</v>
      </c>
      <c r="F46" s="167">
        <f t="shared" si="12"/>
        <v>0</v>
      </c>
      <c r="G46" s="167">
        <f t="shared" si="12"/>
        <v>0</v>
      </c>
      <c r="H46" s="167">
        <f t="shared" si="12"/>
        <v>90.78</v>
      </c>
      <c r="I46" s="167">
        <f t="shared" si="12"/>
        <v>90.78</v>
      </c>
      <c r="J46" s="167">
        <f t="shared" si="12"/>
        <v>48899.549999999996</v>
      </c>
      <c r="K46" s="167">
        <f t="shared" si="12"/>
        <v>48899.549999999996</v>
      </c>
      <c r="L46" s="167">
        <f t="shared" si="12"/>
        <v>1144.6500000000001</v>
      </c>
      <c r="M46" s="167">
        <f t="shared" si="12"/>
        <v>1144.6500000000001</v>
      </c>
      <c r="N46" s="168">
        <v>100</v>
      </c>
      <c r="O46" s="168">
        <v>100</v>
      </c>
      <c r="P46" s="169"/>
      <c r="Q46" s="170"/>
      <c r="R46" s="170"/>
      <c r="S46" s="170"/>
    </row>
    <row r="47" spans="1:21" ht="204" customHeight="1">
      <c r="A47" s="32"/>
      <c r="B47" s="105" t="s">
        <v>227</v>
      </c>
      <c r="C47" s="130"/>
      <c r="D47" s="115">
        <f t="shared" ref="D47:E47" si="13">F47+H47+J47+L47</f>
        <v>47676.49</v>
      </c>
      <c r="E47" s="115">
        <f t="shared" si="13"/>
        <v>47676.49</v>
      </c>
      <c r="F47" s="138">
        <v>0</v>
      </c>
      <c r="G47" s="138">
        <v>0</v>
      </c>
      <c r="H47" s="136">
        <v>65.099999999999994</v>
      </c>
      <c r="I47" s="115">
        <v>65.099999999999994</v>
      </c>
      <c r="J47" s="136">
        <v>46466.74</v>
      </c>
      <c r="K47" s="115">
        <v>46466.74</v>
      </c>
      <c r="L47" s="138">
        <v>1144.6500000000001</v>
      </c>
      <c r="M47" s="115">
        <v>1144.6500000000001</v>
      </c>
      <c r="N47" s="122"/>
      <c r="O47" s="122"/>
      <c r="P47" s="133" t="s">
        <v>284</v>
      </c>
      <c r="Q47" s="96">
        <v>100</v>
      </c>
      <c r="R47" s="96">
        <v>100</v>
      </c>
      <c r="S47" s="122">
        <f>R47/Q47*100</f>
        <v>100</v>
      </c>
    </row>
    <row r="48" spans="1:21" ht="204" customHeight="1">
      <c r="A48" s="32"/>
      <c r="B48" s="105" t="s">
        <v>228</v>
      </c>
      <c r="C48" s="130"/>
      <c r="D48" s="115">
        <v>2458.4899999999998</v>
      </c>
      <c r="E48" s="115">
        <v>2458.4899999999998</v>
      </c>
      <c r="F48" s="138">
        <v>0</v>
      </c>
      <c r="G48" s="138">
        <v>0</v>
      </c>
      <c r="H48" s="136">
        <v>25.68</v>
      </c>
      <c r="I48" s="115">
        <v>25.68</v>
      </c>
      <c r="J48" s="136">
        <v>2432.81</v>
      </c>
      <c r="K48" s="115">
        <v>2432.81</v>
      </c>
      <c r="L48" s="138">
        <v>0</v>
      </c>
      <c r="M48" s="138">
        <v>0</v>
      </c>
      <c r="N48" s="122"/>
      <c r="O48" s="122"/>
      <c r="P48" s="133" t="s">
        <v>285</v>
      </c>
      <c r="Q48" s="115">
        <v>99.9</v>
      </c>
      <c r="R48" s="115">
        <v>99.9</v>
      </c>
      <c r="S48" s="135">
        <f>R48/Q48*100</f>
        <v>100</v>
      </c>
    </row>
    <row r="49" spans="1:19" ht="204" customHeight="1">
      <c r="A49" s="32"/>
      <c r="B49" s="110" t="s">
        <v>229</v>
      </c>
      <c r="C49" s="130"/>
      <c r="D49" s="115">
        <f>F49+H49+J49+L49</f>
        <v>6983.26</v>
      </c>
      <c r="E49" s="115">
        <f>G49+I49+K49+M49</f>
        <v>6983.26</v>
      </c>
      <c r="F49" s="115">
        <f t="shared" ref="F49:K49" si="14">F50+F51</f>
        <v>0</v>
      </c>
      <c r="G49" s="115">
        <f t="shared" si="14"/>
        <v>0</v>
      </c>
      <c r="H49" s="115">
        <f>H50+H51</f>
        <v>6009.5</v>
      </c>
      <c r="I49" s="115">
        <f>I50+I51</f>
        <v>6009.5</v>
      </c>
      <c r="J49" s="115">
        <f t="shared" si="14"/>
        <v>973.76</v>
      </c>
      <c r="K49" s="115">
        <f t="shared" si="14"/>
        <v>973.76</v>
      </c>
      <c r="L49" s="115">
        <f>L50+L51</f>
        <v>0</v>
      </c>
      <c r="M49" s="115">
        <f>M50+M51</f>
        <v>0</v>
      </c>
      <c r="N49" s="122">
        <v>100</v>
      </c>
      <c r="O49" s="131">
        <f>E49/D49*100</f>
        <v>100</v>
      </c>
      <c r="P49" s="132"/>
      <c r="Q49" s="131"/>
      <c r="R49" s="122"/>
      <c r="S49" s="122"/>
    </row>
    <row r="50" spans="1:19" ht="204" customHeight="1">
      <c r="A50" s="32"/>
      <c r="B50" s="111" t="s">
        <v>230</v>
      </c>
      <c r="C50" s="130"/>
      <c r="D50" s="115">
        <f t="shared" ref="D50:E55" si="15">F50+H50+J50+L50</f>
        <v>259.08</v>
      </c>
      <c r="E50" s="115">
        <f t="shared" si="15"/>
        <v>259.08</v>
      </c>
      <c r="F50" s="115">
        <v>0</v>
      </c>
      <c r="G50" s="115">
        <v>0</v>
      </c>
      <c r="H50" s="115">
        <v>0</v>
      </c>
      <c r="I50" s="115">
        <v>0</v>
      </c>
      <c r="J50" s="115">
        <v>259.08</v>
      </c>
      <c r="K50" s="115">
        <v>259.08</v>
      </c>
      <c r="L50" s="115">
        <v>0</v>
      </c>
      <c r="M50" s="115">
        <v>0</v>
      </c>
      <c r="N50" s="122"/>
      <c r="O50" s="122"/>
      <c r="P50" s="133" t="s">
        <v>286</v>
      </c>
      <c r="Q50" s="134">
        <v>24</v>
      </c>
      <c r="R50" s="96">
        <v>24</v>
      </c>
      <c r="S50" s="135">
        <f>R50/Q50*100</f>
        <v>100</v>
      </c>
    </row>
    <row r="51" spans="1:19" ht="204" customHeight="1">
      <c r="A51" s="32"/>
      <c r="B51" s="111" t="s">
        <v>231</v>
      </c>
      <c r="C51" s="130"/>
      <c r="D51" s="115">
        <f t="shared" si="15"/>
        <v>6724.18</v>
      </c>
      <c r="E51" s="115">
        <f>G51+I51+K51+M51</f>
        <v>6724.18</v>
      </c>
      <c r="F51" s="115">
        <v>0</v>
      </c>
      <c r="G51" s="115">
        <v>0</v>
      </c>
      <c r="H51" s="136">
        <v>6009.5</v>
      </c>
      <c r="I51" s="115">
        <v>6009.5</v>
      </c>
      <c r="J51" s="115">
        <v>714.68</v>
      </c>
      <c r="K51" s="115">
        <v>714.68</v>
      </c>
      <c r="L51" s="115">
        <v>0</v>
      </c>
      <c r="M51" s="115">
        <v>0</v>
      </c>
      <c r="N51" s="122"/>
      <c r="O51" s="122"/>
      <c r="P51" s="133" t="s">
        <v>287</v>
      </c>
      <c r="Q51" s="115">
        <v>99.5</v>
      </c>
      <c r="R51" s="115">
        <v>99.6</v>
      </c>
      <c r="S51" s="131">
        <f>R51/Q51*100</f>
        <v>100.10050251256281</v>
      </c>
    </row>
    <row r="52" spans="1:19" ht="204" customHeight="1">
      <c r="A52" s="32"/>
      <c r="B52" s="112" t="s">
        <v>232</v>
      </c>
      <c r="C52" s="130"/>
      <c r="D52" s="115">
        <f t="shared" si="15"/>
        <v>0</v>
      </c>
      <c r="E52" s="115">
        <f>G52+I52+K52+M52</f>
        <v>0</v>
      </c>
      <c r="F52" s="115">
        <v>0</v>
      </c>
      <c r="G52" s="115">
        <v>0</v>
      </c>
      <c r="H52" s="136">
        <v>0</v>
      </c>
      <c r="I52" s="136">
        <v>0</v>
      </c>
      <c r="J52" s="115">
        <v>0</v>
      </c>
      <c r="K52" s="115">
        <v>0</v>
      </c>
      <c r="L52" s="115">
        <v>0</v>
      </c>
      <c r="M52" s="115">
        <v>0</v>
      </c>
      <c r="N52" s="122"/>
      <c r="O52" s="122"/>
      <c r="P52" s="133"/>
      <c r="Q52" s="135"/>
      <c r="R52" s="96"/>
      <c r="S52" s="131"/>
    </row>
    <row r="53" spans="1:19" ht="204" customHeight="1">
      <c r="A53" s="32"/>
      <c r="B53" s="113" t="s">
        <v>233</v>
      </c>
      <c r="C53" s="137"/>
      <c r="D53" s="115">
        <f t="shared" si="15"/>
        <v>24086.25</v>
      </c>
      <c r="E53" s="115">
        <f t="shared" si="15"/>
        <v>24086.25</v>
      </c>
      <c r="F53" s="115">
        <f t="shared" ref="F53:M53" si="16">F54+F55</f>
        <v>0</v>
      </c>
      <c r="G53" s="115">
        <f t="shared" si="16"/>
        <v>0</v>
      </c>
      <c r="H53" s="115">
        <f t="shared" si="16"/>
        <v>190</v>
      </c>
      <c r="I53" s="115">
        <f t="shared" si="16"/>
        <v>190</v>
      </c>
      <c r="J53" s="115">
        <f>J54+J55</f>
        <v>23896.25</v>
      </c>
      <c r="K53" s="115">
        <f>K54+K55</f>
        <v>23896.25</v>
      </c>
      <c r="L53" s="115">
        <f t="shared" si="16"/>
        <v>0</v>
      </c>
      <c r="M53" s="115">
        <f t="shared" si="16"/>
        <v>0</v>
      </c>
      <c r="N53" s="122">
        <v>100</v>
      </c>
      <c r="O53" s="131">
        <f>E53/D53*100</f>
        <v>100</v>
      </c>
      <c r="P53" s="132"/>
      <c r="Q53" s="122"/>
      <c r="R53" s="122"/>
      <c r="S53" s="122"/>
    </row>
    <row r="54" spans="1:19" ht="204" customHeight="1">
      <c r="A54" s="32"/>
      <c r="B54" s="111" t="s">
        <v>234</v>
      </c>
      <c r="C54" s="139"/>
      <c r="D54" s="115">
        <f t="shared" si="15"/>
        <v>5068.99</v>
      </c>
      <c r="E54" s="115">
        <f t="shared" si="15"/>
        <v>5068.99</v>
      </c>
      <c r="F54" s="138">
        <v>0</v>
      </c>
      <c r="G54" s="138">
        <v>0</v>
      </c>
      <c r="H54" s="136">
        <v>0</v>
      </c>
      <c r="I54" s="136">
        <v>0</v>
      </c>
      <c r="J54" s="136">
        <v>5068.99</v>
      </c>
      <c r="K54" s="115">
        <v>5068.99</v>
      </c>
      <c r="L54" s="138">
        <v>0</v>
      </c>
      <c r="M54" s="138">
        <v>0</v>
      </c>
      <c r="N54" s="122"/>
      <c r="O54" s="122"/>
      <c r="P54" s="133" t="s">
        <v>288</v>
      </c>
      <c r="Q54" s="122">
        <v>100</v>
      </c>
      <c r="R54" s="122">
        <v>100</v>
      </c>
      <c r="S54" s="122">
        <f>R54/Q54*100</f>
        <v>100</v>
      </c>
    </row>
    <row r="55" spans="1:19" ht="204" customHeight="1">
      <c r="A55" s="32"/>
      <c r="B55" s="111" t="s">
        <v>235</v>
      </c>
      <c r="C55" s="139"/>
      <c r="D55" s="115">
        <f t="shared" si="15"/>
        <v>19017.259999999998</v>
      </c>
      <c r="E55" s="115">
        <f t="shared" si="15"/>
        <v>19017.259999999998</v>
      </c>
      <c r="F55" s="138">
        <v>0</v>
      </c>
      <c r="G55" s="138">
        <v>0</v>
      </c>
      <c r="H55" s="136">
        <v>190</v>
      </c>
      <c r="I55" s="115">
        <v>190</v>
      </c>
      <c r="J55" s="136">
        <v>18827.259999999998</v>
      </c>
      <c r="K55" s="115">
        <v>18827.259999999998</v>
      </c>
      <c r="L55" s="138">
        <v>0</v>
      </c>
      <c r="M55" s="138">
        <v>0</v>
      </c>
      <c r="N55" s="122"/>
      <c r="O55" s="122"/>
      <c r="P55" s="132"/>
      <c r="Q55" s="122"/>
      <c r="R55" s="122"/>
      <c r="S55" s="122"/>
    </row>
    <row r="56" spans="1:19" ht="204" customHeight="1">
      <c r="A56" s="32"/>
      <c r="B56" s="111" t="s">
        <v>236</v>
      </c>
      <c r="C56" s="139"/>
      <c r="D56" s="115">
        <v>0</v>
      </c>
      <c r="E56" s="115">
        <v>0</v>
      </c>
      <c r="F56" s="115">
        <v>0</v>
      </c>
      <c r="G56" s="115">
        <v>0</v>
      </c>
      <c r="H56" s="115">
        <v>0</v>
      </c>
      <c r="I56" s="115">
        <v>0</v>
      </c>
      <c r="J56" s="115">
        <v>0</v>
      </c>
      <c r="K56" s="115">
        <v>0</v>
      </c>
      <c r="L56" s="115">
        <v>0</v>
      </c>
      <c r="M56" s="115">
        <v>0</v>
      </c>
      <c r="N56" s="96"/>
      <c r="O56" s="134"/>
      <c r="P56" s="156"/>
      <c r="Q56" s="122"/>
      <c r="R56" s="122"/>
      <c r="S56" s="122"/>
    </row>
    <row r="57" spans="1:19" ht="204" customHeight="1">
      <c r="A57" s="32"/>
      <c r="B57" s="114" t="s">
        <v>237</v>
      </c>
      <c r="C57" s="140"/>
      <c r="D57" s="107">
        <v>44947.45</v>
      </c>
      <c r="E57" s="107">
        <v>44947.45</v>
      </c>
      <c r="F57" s="107">
        <v>0</v>
      </c>
      <c r="G57" s="107">
        <v>0</v>
      </c>
      <c r="H57" s="107">
        <v>1246.75</v>
      </c>
      <c r="I57" s="107">
        <v>1246.75</v>
      </c>
      <c r="J57" s="107">
        <v>39226.230000000003</v>
      </c>
      <c r="K57" s="107">
        <v>39226.230000000003</v>
      </c>
      <c r="L57" s="107">
        <v>4474.47</v>
      </c>
      <c r="M57" s="107">
        <v>4474.47</v>
      </c>
      <c r="N57" s="157">
        <v>100</v>
      </c>
      <c r="O57" s="158">
        <f>E57/D57*100</f>
        <v>100</v>
      </c>
      <c r="P57" s="159" t="s">
        <v>240</v>
      </c>
      <c r="Q57" s="107">
        <v>65.7</v>
      </c>
      <c r="R57" s="107">
        <v>68.099999999999994</v>
      </c>
      <c r="S57" s="158">
        <f>R57/Q57*100</f>
        <v>103.65296803652966</v>
      </c>
    </row>
    <row r="58" spans="1:19" ht="204" customHeight="1">
      <c r="A58" s="32"/>
      <c r="B58" s="105" t="s">
        <v>238</v>
      </c>
      <c r="C58" s="139"/>
      <c r="D58" s="115">
        <f>F58+H58+J58+L58</f>
        <v>1593.11</v>
      </c>
      <c r="E58" s="115">
        <f>G58+I58+K58+M58</f>
        <v>1593.11</v>
      </c>
      <c r="F58" s="138">
        <v>0</v>
      </c>
      <c r="G58" s="138">
        <v>0</v>
      </c>
      <c r="H58" s="136">
        <v>0</v>
      </c>
      <c r="I58" s="136">
        <v>0</v>
      </c>
      <c r="J58" s="136">
        <v>1593.11</v>
      </c>
      <c r="K58" s="115">
        <v>1593.11</v>
      </c>
      <c r="L58" s="138">
        <v>0</v>
      </c>
      <c r="M58" s="138">
        <v>0</v>
      </c>
      <c r="N58" s="122"/>
      <c r="O58" s="122"/>
      <c r="P58" s="132"/>
      <c r="Q58" s="122"/>
      <c r="R58" s="122"/>
      <c r="S58" s="122"/>
    </row>
    <row r="59" spans="1:19" ht="204" customHeight="1" thickBot="1">
      <c r="A59" s="32"/>
      <c r="B59" s="116" t="s">
        <v>239</v>
      </c>
      <c r="C59" s="139"/>
      <c r="D59" s="115">
        <f t="shared" ref="D59:E59" si="17">F59+H59+J59+L59</f>
        <v>43354.340000000004</v>
      </c>
      <c r="E59" s="115">
        <f t="shared" si="17"/>
        <v>43354.340000000004</v>
      </c>
      <c r="F59" s="138">
        <v>0</v>
      </c>
      <c r="G59" s="138">
        <v>0</v>
      </c>
      <c r="H59" s="136">
        <v>1246.75</v>
      </c>
      <c r="I59" s="115">
        <v>1246.75</v>
      </c>
      <c r="J59" s="136">
        <v>37633.120000000003</v>
      </c>
      <c r="K59" s="115">
        <v>37633.120000000003</v>
      </c>
      <c r="L59" s="138">
        <v>4474.47</v>
      </c>
      <c r="M59" s="115">
        <v>4474.47</v>
      </c>
      <c r="N59" s="122"/>
      <c r="O59" s="122"/>
      <c r="P59" s="133" t="s">
        <v>289</v>
      </c>
      <c r="Q59" s="138">
        <v>12.3</v>
      </c>
      <c r="R59" s="138">
        <v>15.1</v>
      </c>
      <c r="S59" s="131">
        <f>R59/Q59*100</f>
        <v>122.76422764227641</v>
      </c>
    </row>
    <row r="60" spans="1:19" s="65" customFormat="1" ht="204" customHeight="1">
      <c r="A60" s="10">
        <v>3</v>
      </c>
      <c r="B60" s="261" t="s">
        <v>140</v>
      </c>
      <c r="C60" s="262" t="s">
        <v>135</v>
      </c>
      <c r="D60" s="263">
        <f>SUM(D61+D64+D67)</f>
        <v>53145.088949999998</v>
      </c>
      <c r="E60" s="263">
        <f t="shared" ref="E60:M60" si="18">SUM(E61+E64+E67)</f>
        <v>45579.648119999998</v>
      </c>
      <c r="F60" s="263">
        <f t="shared" si="18"/>
        <v>688.65</v>
      </c>
      <c r="G60" s="263">
        <f t="shared" si="18"/>
        <v>688.65</v>
      </c>
      <c r="H60" s="263">
        <f t="shared" si="18"/>
        <v>49697.949970000001</v>
      </c>
      <c r="I60" s="263">
        <f t="shared" si="18"/>
        <v>42132.509139999995</v>
      </c>
      <c r="J60" s="263">
        <f t="shared" si="18"/>
        <v>2758.4889800000001</v>
      </c>
      <c r="K60" s="263">
        <f t="shared" si="18"/>
        <v>2758.4889800000001</v>
      </c>
      <c r="L60" s="263">
        <f t="shared" si="18"/>
        <v>0</v>
      </c>
      <c r="M60" s="263">
        <f t="shared" si="18"/>
        <v>0</v>
      </c>
      <c r="N60" s="39">
        <v>100</v>
      </c>
      <c r="O60" s="39">
        <v>85.8</v>
      </c>
      <c r="P60" s="264" t="s">
        <v>289</v>
      </c>
      <c r="Q60" s="263">
        <v>12.3</v>
      </c>
      <c r="R60" s="263">
        <v>15.1</v>
      </c>
      <c r="S60" s="265">
        <f>R60/Q60*100</f>
        <v>122.76422764227641</v>
      </c>
    </row>
    <row r="61" spans="1:19" ht="159" customHeight="1">
      <c r="A61" s="11"/>
      <c r="B61" s="66" t="s">
        <v>141</v>
      </c>
      <c r="C61" s="141"/>
      <c r="D61" s="115">
        <f>SUM(D62+D63)</f>
        <v>32390.699999999997</v>
      </c>
      <c r="E61" s="115">
        <f t="shared" ref="E61:M61" si="19">SUM(E62+E63)</f>
        <v>24982.309999999998</v>
      </c>
      <c r="F61" s="115">
        <f t="shared" si="19"/>
        <v>688.65</v>
      </c>
      <c r="G61" s="115">
        <f t="shared" si="19"/>
        <v>688.65</v>
      </c>
      <c r="H61" s="115">
        <f t="shared" si="19"/>
        <v>30640.489999999998</v>
      </c>
      <c r="I61" s="115">
        <f t="shared" si="19"/>
        <v>23232.1</v>
      </c>
      <c r="J61" s="115">
        <f t="shared" si="19"/>
        <v>1061.56</v>
      </c>
      <c r="K61" s="115">
        <f t="shared" si="19"/>
        <v>1061.56</v>
      </c>
      <c r="L61" s="115">
        <f t="shared" si="19"/>
        <v>0</v>
      </c>
      <c r="M61" s="115">
        <f t="shared" si="19"/>
        <v>0</v>
      </c>
      <c r="N61" s="96">
        <v>100</v>
      </c>
      <c r="O61" s="96">
        <v>100</v>
      </c>
      <c r="P61" s="174" t="s">
        <v>304</v>
      </c>
      <c r="Q61" s="96">
        <v>8</v>
      </c>
      <c r="R61" s="96">
        <v>8</v>
      </c>
      <c r="S61" s="96">
        <v>100</v>
      </c>
    </row>
    <row r="62" spans="1:19" ht="142.5" customHeight="1">
      <c r="A62" s="31"/>
      <c r="B62" s="70" t="s">
        <v>142</v>
      </c>
      <c r="C62" s="141"/>
      <c r="D62" s="115">
        <v>4035.6</v>
      </c>
      <c r="E62" s="115">
        <v>4035.6</v>
      </c>
      <c r="F62" s="138">
        <v>688.65</v>
      </c>
      <c r="G62" s="138">
        <v>688.65</v>
      </c>
      <c r="H62" s="136">
        <v>2285.39</v>
      </c>
      <c r="I62" s="136">
        <v>2285.39</v>
      </c>
      <c r="J62" s="136">
        <v>1061.56</v>
      </c>
      <c r="K62" s="136">
        <v>1061.56</v>
      </c>
      <c r="L62" s="138">
        <v>0</v>
      </c>
      <c r="M62" s="138">
        <v>0</v>
      </c>
      <c r="N62" s="122">
        <v>100</v>
      </c>
      <c r="O62" s="122">
        <v>100</v>
      </c>
      <c r="P62" s="173" t="s">
        <v>305</v>
      </c>
      <c r="Q62" s="122">
        <v>8</v>
      </c>
      <c r="R62" s="122">
        <v>8</v>
      </c>
      <c r="S62" s="122">
        <v>100</v>
      </c>
    </row>
    <row r="63" spans="1:19" ht="147.75" customHeight="1">
      <c r="A63" s="12"/>
      <c r="B63" s="73" t="s">
        <v>143</v>
      </c>
      <c r="C63" s="141"/>
      <c r="D63" s="115">
        <v>28355.1</v>
      </c>
      <c r="E63" s="115">
        <v>20946.71</v>
      </c>
      <c r="F63" s="138">
        <v>0</v>
      </c>
      <c r="G63" s="138">
        <v>0</v>
      </c>
      <c r="H63" s="136">
        <v>28355.1</v>
      </c>
      <c r="I63" s="136">
        <v>20946.71</v>
      </c>
      <c r="J63" s="136">
        <v>0</v>
      </c>
      <c r="K63" s="136">
        <v>0</v>
      </c>
      <c r="L63" s="138">
        <v>0</v>
      </c>
      <c r="M63" s="138">
        <v>0</v>
      </c>
      <c r="N63" s="122"/>
      <c r="O63" s="122"/>
      <c r="P63" s="173" t="s">
        <v>306</v>
      </c>
      <c r="Q63" s="122"/>
      <c r="R63" s="122"/>
      <c r="S63" s="122"/>
    </row>
    <row r="64" spans="1:19" ht="204" customHeight="1">
      <c r="A64" s="281"/>
      <c r="B64" s="74" t="s">
        <v>144</v>
      </c>
      <c r="C64" s="141"/>
      <c r="D64" s="107">
        <f>SUM(D65+D66)</f>
        <v>0</v>
      </c>
      <c r="E64" s="107">
        <f t="shared" ref="E64:M64" si="20">SUM(E65+E66)</f>
        <v>0</v>
      </c>
      <c r="F64" s="107">
        <f t="shared" si="20"/>
        <v>0</v>
      </c>
      <c r="G64" s="107">
        <f t="shared" si="20"/>
        <v>0</v>
      </c>
      <c r="H64" s="107">
        <f t="shared" si="20"/>
        <v>0</v>
      </c>
      <c r="I64" s="107">
        <f t="shared" si="20"/>
        <v>0</v>
      </c>
      <c r="J64" s="107">
        <f t="shared" si="20"/>
        <v>0</v>
      </c>
      <c r="K64" s="107">
        <f t="shared" si="20"/>
        <v>0</v>
      </c>
      <c r="L64" s="107">
        <f t="shared" si="20"/>
        <v>0</v>
      </c>
      <c r="M64" s="107">
        <f t="shared" si="20"/>
        <v>0</v>
      </c>
      <c r="N64" s="107"/>
      <c r="O64" s="107"/>
      <c r="P64" s="133" t="s">
        <v>240</v>
      </c>
      <c r="Q64" s="115"/>
      <c r="R64" s="115"/>
      <c r="S64" s="131"/>
    </row>
    <row r="65" spans="1:20" ht="114" customHeight="1">
      <c r="A65" s="281"/>
      <c r="B65" s="70" t="s">
        <v>145</v>
      </c>
      <c r="C65" s="141"/>
      <c r="D65" s="115">
        <v>0</v>
      </c>
      <c r="E65" s="115">
        <v>0</v>
      </c>
      <c r="F65" s="115">
        <v>0</v>
      </c>
      <c r="G65" s="115">
        <v>0</v>
      </c>
      <c r="H65" s="115">
        <v>0</v>
      </c>
      <c r="I65" s="115">
        <v>0</v>
      </c>
      <c r="J65" s="115">
        <v>0</v>
      </c>
      <c r="K65" s="115">
        <v>0</v>
      </c>
      <c r="L65" s="115">
        <v>0</v>
      </c>
      <c r="M65" s="115">
        <v>0</v>
      </c>
      <c r="N65" s="122"/>
      <c r="O65" s="160"/>
      <c r="P65" s="133" t="s">
        <v>303</v>
      </c>
      <c r="Q65" s="96"/>
      <c r="R65" s="96"/>
      <c r="S65" s="131"/>
    </row>
    <row r="66" spans="1:20" ht="105.75" customHeight="1">
      <c r="A66" s="281"/>
      <c r="B66" s="77" t="s">
        <v>146</v>
      </c>
      <c r="C66" s="141"/>
      <c r="D66" s="115">
        <v>0</v>
      </c>
      <c r="E66" s="115">
        <v>0</v>
      </c>
      <c r="F66" s="138">
        <v>0</v>
      </c>
      <c r="G66" s="138">
        <v>0</v>
      </c>
      <c r="H66" s="136">
        <v>0</v>
      </c>
      <c r="I66" s="136">
        <v>0</v>
      </c>
      <c r="J66" s="136">
        <v>0</v>
      </c>
      <c r="K66" s="115">
        <v>0</v>
      </c>
      <c r="L66" s="138">
        <v>0</v>
      </c>
      <c r="M66" s="138">
        <v>0</v>
      </c>
      <c r="N66" s="122"/>
      <c r="O66" s="122"/>
      <c r="P66" s="173" t="s">
        <v>302</v>
      </c>
      <c r="Q66" s="122"/>
      <c r="R66" s="122"/>
      <c r="S66" s="122"/>
    </row>
    <row r="67" spans="1:20" ht="143.25" customHeight="1">
      <c r="A67" s="13"/>
      <c r="B67" s="78" t="s">
        <v>147</v>
      </c>
      <c r="C67" s="141"/>
      <c r="D67" s="68">
        <v>20754.38895</v>
      </c>
      <c r="E67" s="68">
        <v>20597.33812</v>
      </c>
      <c r="F67" s="68">
        <f t="shared" ref="F67:M67" si="21">SUM(F68+F69+F70+F71)</f>
        <v>0</v>
      </c>
      <c r="G67" s="68">
        <f t="shared" si="21"/>
        <v>0</v>
      </c>
      <c r="H67" s="68">
        <v>19057.45997</v>
      </c>
      <c r="I67" s="68">
        <v>18900.40914</v>
      </c>
      <c r="J67" s="68">
        <v>1696.9289799999999</v>
      </c>
      <c r="K67" s="68">
        <v>1696.9289799999999</v>
      </c>
      <c r="L67" s="68">
        <f t="shared" si="21"/>
        <v>0</v>
      </c>
      <c r="M67" s="68">
        <f t="shared" si="21"/>
        <v>0</v>
      </c>
      <c r="N67" s="79">
        <v>100</v>
      </c>
      <c r="O67" s="68">
        <v>99.24</v>
      </c>
      <c r="P67" s="72" t="s">
        <v>148</v>
      </c>
      <c r="Q67" s="79">
        <v>100</v>
      </c>
      <c r="R67" s="79">
        <v>100</v>
      </c>
      <c r="S67" s="79">
        <v>100</v>
      </c>
    </row>
    <row r="68" spans="1:20" ht="122.25" customHeight="1">
      <c r="A68" s="31"/>
      <c r="B68" s="80" t="s">
        <v>149</v>
      </c>
      <c r="C68" s="141"/>
      <c r="D68" s="81">
        <v>5011.8283899999997</v>
      </c>
      <c r="E68" s="81">
        <v>5011.8283899999997</v>
      </c>
      <c r="F68" s="81">
        <v>0</v>
      </c>
      <c r="G68" s="81">
        <v>0</v>
      </c>
      <c r="H68" s="81">
        <v>3596.6599700000002</v>
      </c>
      <c r="I68" s="81">
        <v>3596.6599700000002</v>
      </c>
      <c r="J68" s="81">
        <v>1415.16842</v>
      </c>
      <c r="K68" s="81">
        <v>1415.16842</v>
      </c>
      <c r="L68" s="81">
        <v>0</v>
      </c>
      <c r="M68" s="81">
        <v>0</v>
      </c>
      <c r="N68" s="81">
        <v>100</v>
      </c>
      <c r="O68" s="81">
        <v>100</v>
      </c>
      <c r="P68" s="69" t="s">
        <v>150</v>
      </c>
      <c r="Q68" s="76">
        <v>100</v>
      </c>
      <c r="R68" s="76">
        <v>100</v>
      </c>
      <c r="S68" s="76">
        <v>100</v>
      </c>
    </row>
    <row r="69" spans="1:20" ht="62.25" customHeight="1">
      <c r="A69" s="281"/>
      <c r="B69" s="77" t="s">
        <v>271</v>
      </c>
      <c r="C69" s="141"/>
      <c r="D69" s="81">
        <v>12091.370559999999</v>
      </c>
      <c r="E69" s="81">
        <v>12091.370559999999</v>
      </c>
      <c r="F69" s="81">
        <v>0</v>
      </c>
      <c r="G69" s="81">
        <v>0</v>
      </c>
      <c r="H69" s="81">
        <v>11910</v>
      </c>
      <c r="I69" s="81">
        <v>11910</v>
      </c>
      <c r="J69" s="81">
        <v>181.37056000000001</v>
      </c>
      <c r="K69" s="81">
        <v>181.37056000000001</v>
      </c>
      <c r="L69" s="81">
        <v>0</v>
      </c>
      <c r="M69" s="81">
        <v>0</v>
      </c>
      <c r="N69" s="81">
        <v>100</v>
      </c>
      <c r="O69" s="81">
        <v>100</v>
      </c>
      <c r="P69" s="72" t="s">
        <v>151</v>
      </c>
      <c r="Q69" s="76">
        <v>100</v>
      </c>
      <c r="R69" s="76">
        <v>100</v>
      </c>
      <c r="S69" s="76">
        <v>100</v>
      </c>
    </row>
    <row r="70" spans="1:20" ht="170.25" customHeight="1">
      <c r="A70" s="281"/>
      <c r="B70" s="77" t="s">
        <v>272</v>
      </c>
      <c r="C70" s="141"/>
      <c r="D70" s="81">
        <v>3651.19</v>
      </c>
      <c r="E70" s="81">
        <v>3494.1391699999999</v>
      </c>
      <c r="F70" s="81">
        <v>0</v>
      </c>
      <c r="G70" s="81">
        <v>0</v>
      </c>
      <c r="H70" s="81">
        <v>3550.8</v>
      </c>
      <c r="I70" s="81">
        <v>3393.74917</v>
      </c>
      <c r="J70" s="81">
        <v>100.39</v>
      </c>
      <c r="K70" s="81">
        <v>100.39</v>
      </c>
      <c r="L70" s="81">
        <v>0</v>
      </c>
      <c r="M70" s="81">
        <v>0</v>
      </c>
      <c r="N70" s="81">
        <v>100</v>
      </c>
      <c r="O70" s="81">
        <v>95.7</v>
      </c>
      <c r="P70" s="72" t="s">
        <v>152</v>
      </c>
      <c r="Q70" s="76">
        <v>100</v>
      </c>
      <c r="R70" s="76">
        <v>100</v>
      </c>
      <c r="S70" s="76">
        <v>100</v>
      </c>
    </row>
    <row r="71" spans="1:20" ht="204" customHeight="1">
      <c r="A71" s="31"/>
      <c r="B71" s="80" t="s">
        <v>153</v>
      </c>
      <c r="C71" s="141"/>
      <c r="D71" s="81">
        <v>0</v>
      </c>
      <c r="E71" s="81">
        <v>0</v>
      </c>
      <c r="F71" s="81">
        <v>0</v>
      </c>
      <c r="G71" s="81">
        <v>0</v>
      </c>
      <c r="H71" s="81">
        <v>0</v>
      </c>
      <c r="I71" s="81">
        <v>0</v>
      </c>
      <c r="J71" s="81">
        <v>0</v>
      </c>
      <c r="K71" s="81">
        <v>0</v>
      </c>
      <c r="L71" s="81">
        <v>0</v>
      </c>
      <c r="M71" s="81">
        <v>0</v>
      </c>
      <c r="N71" s="81"/>
      <c r="O71" s="68"/>
      <c r="P71" s="72" t="s">
        <v>154</v>
      </c>
      <c r="Q71" s="76"/>
      <c r="R71" s="76"/>
      <c r="S71" s="76"/>
    </row>
    <row r="72" spans="1:20" ht="204" customHeight="1">
      <c r="A72" s="14">
        <v>4</v>
      </c>
      <c r="B72" s="39" t="s">
        <v>162</v>
      </c>
      <c r="C72" s="142" t="s">
        <v>135</v>
      </c>
      <c r="D72" s="41">
        <f>SUM(F72+H72+J72+L72)</f>
        <v>11329.7</v>
      </c>
      <c r="E72" s="42">
        <f>SUM(G72+I72+K72+M72)</f>
        <v>11329.68</v>
      </c>
      <c r="F72" s="42">
        <v>0</v>
      </c>
      <c r="G72" s="41">
        <v>0</v>
      </c>
      <c r="H72" s="41">
        <v>9836.44</v>
      </c>
      <c r="I72" s="42">
        <v>9836.42</v>
      </c>
      <c r="J72" s="42">
        <v>1493.26</v>
      </c>
      <c r="K72" s="42">
        <v>1493.26</v>
      </c>
      <c r="L72" s="42">
        <v>0</v>
      </c>
      <c r="M72" s="42">
        <v>0</v>
      </c>
      <c r="N72" s="41">
        <v>100</v>
      </c>
      <c r="O72" s="94">
        <v>100</v>
      </c>
      <c r="P72" s="43"/>
      <c r="Q72" s="43"/>
      <c r="R72" s="43"/>
      <c r="S72" s="95"/>
      <c r="T72" s="266"/>
    </row>
    <row r="73" spans="1:20" ht="204" customHeight="1">
      <c r="A73" s="14"/>
      <c r="B73" s="96" t="s">
        <v>155</v>
      </c>
      <c r="C73" s="143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71"/>
      <c r="O73" s="68"/>
      <c r="P73" s="91" t="s">
        <v>156</v>
      </c>
      <c r="Q73" s="64">
        <v>83</v>
      </c>
      <c r="R73" s="64">
        <v>83</v>
      </c>
      <c r="S73" s="64">
        <v>100</v>
      </c>
    </row>
    <row r="74" spans="1:20" ht="204" customHeight="1">
      <c r="A74" s="14"/>
      <c r="B74" s="96" t="s">
        <v>157</v>
      </c>
      <c r="C74" s="143"/>
      <c r="D74" s="92">
        <v>0</v>
      </c>
      <c r="E74" s="92">
        <v>0</v>
      </c>
      <c r="F74" s="92">
        <v>0</v>
      </c>
      <c r="G74" s="92">
        <v>0</v>
      </c>
      <c r="H74" s="92">
        <v>0</v>
      </c>
      <c r="I74" s="92">
        <v>0</v>
      </c>
      <c r="J74" s="92">
        <v>0</v>
      </c>
      <c r="K74" s="92">
        <v>0</v>
      </c>
      <c r="L74" s="92">
        <v>0</v>
      </c>
      <c r="M74" s="92">
        <v>0</v>
      </c>
      <c r="N74" s="92"/>
      <c r="O74" s="93"/>
      <c r="P74" s="91" t="s">
        <v>156</v>
      </c>
      <c r="Q74" s="64">
        <v>85</v>
      </c>
      <c r="R74" s="64">
        <v>87</v>
      </c>
      <c r="S74" s="64">
        <v>102.3</v>
      </c>
    </row>
    <row r="75" spans="1:20" ht="204" customHeight="1">
      <c r="A75" s="14"/>
      <c r="B75" s="96" t="s">
        <v>158</v>
      </c>
      <c r="C75" s="143"/>
      <c r="D75" s="92">
        <f>SUM(F75+H75+J75+L75)</f>
        <v>11329.7</v>
      </c>
      <c r="E75" s="92">
        <f>SUM(G75+I75+K75+M75)</f>
        <v>11329.7</v>
      </c>
      <c r="F75" s="92">
        <v>0</v>
      </c>
      <c r="G75" s="92">
        <v>0</v>
      </c>
      <c r="H75" s="92">
        <v>9836.44</v>
      </c>
      <c r="I75" s="92">
        <v>9836.44</v>
      </c>
      <c r="J75" s="92">
        <v>1493.26</v>
      </c>
      <c r="K75" s="92">
        <v>1493.26</v>
      </c>
      <c r="L75" s="92">
        <v>0</v>
      </c>
      <c r="M75" s="92">
        <v>0</v>
      </c>
      <c r="N75" s="92">
        <v>100</v>
      </c>
      <c r="O75" s="81">
        <v>100</v>
      </c>
      <c r="P75" s="8" t="s">
        <v>159</v>
      </c>
      <c r="Q75" s="64">
        <v>100</v>
      </c>
      <c r="R75" s="64">
        <v>100</v>
      </c>
      <c r="S75" s="64">
        <v>100</v>
      </c>
    </row>
    <row r="76" spans="1:20" ht="204" customHeight="1">
      <c r="A76" s="14"/>
      <c r="B76" s="96" t="s">
        <v>160</v>
      </c>
      <c r="C76" s="143"/>
      <c r="D76" s="92">
        <f>SUM(F76+H76+J76+L76)</f>
        <v>0</v>
      </c>
      <c r="E76" s="92">
        <v>0</v>
      </c>
      <c r="F76" s="92">
        <v>0</v>
      </c>
      <c r="G76" s="92">
        <v>0</v>
      </c>
      <c r="H76" s="92">
        <v>0</v>
      </c>
      <c r="I76" s="92">
        <v>0</v>
      </c>
      <c r="J76" s="92">
        <v>0</v>
      </c>
      <c r="K76" s="92">
        <v>0</v>
      </c>
      <c r="L76" s="92">
        <v>0</v>
      </c>
      <c r="M76" s="92">
        <v>0</v>
      </c>
      <c r="N76" s="92"/>
      <c r="O76" s="93"/>
      <c r="P76" s="8" t="s">
        <v>161</v>
      </c>
      <c r="Q76" s="64">
        <v>80</v>
      </c>
      <c r="R76" s="64">
        <v>80</v>
      </c>
      <c r="S76" s="64">
        <v>100</v>
      </c>
    </row>
    <row r="77" spans="1:20" ht="204" customHeight="1">
      <c r="A77" s="16" t="s">
        <v>94</v>
      </c>
      <c r="B77" s="18" t="s">
        <v>116</v>
      </c>
      <c r="C77" s="186" t="s">
        <v>135</v>
      </c>
      <c r="D77" s="246">
        <f>SUM(D78+D99+D101)</f>
        <v>95021.15</v>
      </c>
      <c r="E77" s="246">
        <f t="shared" ref="E77:M77" si="22">SUM(E78+E99+E101)</f>
        <v>95012.7</v>
      </c>
      <c r="F77" s="246">
        <f t="shared" si="22"/>
        <v>0</v>
      </c>
      <c r="G77" s="246">
        <f t="shared" si="22"/>
        <v>0</v>
      </c>
      <c r="H77" s="246">
        <f t="shared" si="22"/>
        <v>8762.3100000000013</v>
      </c>
      <c r="I77" s="246">
        <f t="shared" si="22"/>
        <v>8762.3100000000013</v>
      </c>
      <c r="J77" s="246">
        <f t="shared" si="22"/>
        <v>86258.84</v>
      </c>
      <c r="K77" s="246">
        <f t="shared" si="22"/>
        <v>86250.39</v>
      </c>
      <c r="L77" s="246">
        <f t="shared" si="22"/>
        <v>0</v>
      </c>
      <c r="M77" s="246">
        <f t="shared" si="22"/>
        <v>0</v>
      </c>
      <c r="N77" s="44">
        <v>100</v>
      </c>
      <c r="O77" s="44">
        <v>99.8</v>
      </c>
      <c r="P77" s="45"/>
      <c r="Q77" s="45"/>
      <c r="R77" s="45"/>
      <c r="S77" s="45"/>
    </row>
    <row r="78" spans="1:20" ht="204" customHeight="1">
      <c r="A78" s="3"/>
      <c r="B78" s="183" t="s">
        <v>115</v>
      </c>
      <c r="C78" s="184"/>
      <c r="D78" s="247">
        <v>64000.82</v>
      </c>
      <c r="E78" s="247">
        <v>64000.82</v>
      </c>
      <c r="F78" s="247">
        <f t="shared" ref="F78:N78" si="23">F79</f>
        <v>0</v>
      </c>
      <c r="G78" s="247">
        <f t="shared" si="23"/>
        <v>0</v>
      </c>
      <c r="H78" s="247">
        <v>8486.77</v>
      </c>
      <c r="I78" s="247">
        <f t="shared" si="23"/>
        <v>8486.77</v>
      </c>
      <c r="J78" s="247">
        <f>J79</f>
        <v>55514.05</v>
      </c>
      <c r="K78" s="247">
        <f>K79</f>
        <v>55514.05</v>
      </c>
      <c r="L78" s="247">
        <f t="shared" si="23"/>
        <v>0</v>
      </c>
      <c r="M78" s="247">
        <f t="shared" si="23"/>
        <v>0</v>
      </c>
      <c r="N78" s="180">
        <f t="shared" si="23"/>
        <v>100</v>
      </c>
      <c r="O78" s="69">
        <f t="shared" ref="O78:O79" si="24">E78/D78*100</f>
        <v>100</v>
      </c>
      <c r="P78" s="69"/>
      <c r="Q78" s="69"/>
      <c r="R78" s="69"/>
      <c r="S78" s="69"/>
    </row>
    <row r="79" spans="1:20" ht="204" customHeight="1">
      <c r="A79" s="3"/>
      <c r="B79" s="183" t="s">
        <v>206</v>
      </c>
      <c r="C79" s="184"/>
      <c r="D79" s="247">
        <f>F79+H79+J79</f>
        <v>64000.820000000007</v>
      </c>
      <c r="E79" s="247">
        <f>G79+I79+K79</f>
        <v>64000.820000000007</v>
      </c>
      <c r="F79" s="247">
        <v>0</v>
      </c>
      <c r="G79" s="247">
        <v>0</v>
      </c>
      <c r="H79" s="247">
        <f>H94+H96</f>
        <v>8486.77</v>
      </c>
      <c r="I79" s="247">
        <f t="shared" ref="I79" si="25">I94+I96</f>
        <v>8486.77</v>
      </c>
      <c r="J79" s="247">
        <v>55514.05</v>
      </c>
      <c r="K79" s="247">
        <v>55514.05</v>
      </c>
      <c r="L79" s="247">
        <v>0</v>
      </c>
      <c r="M79" s="247">
        <v>0</v>
      </c>
      <c r="N79" s="69">
        <v>100</v>
      </c>
      <c r="O79" s="69">
        <f t="shared" si="24"/>
        <v>100</v>
      </c>
      <c r="P79" s="69"/>
      <c r="Q79" s="69"/>
      <c r="R79" s="69"/>
      <c r="S79" s="69"/>
    </row>
    <row r="80" spans="1:20" ht="204" customHeight="1">
      <c r="A80" s="3"/>
      <c r="B80" s="128" t="s">
        <v>65</v>
      </c>
      <c r="C80" s="184"/>
      <c r="D80" s="247">
        <f t="shared" ref="D80:D100" si="26">H80+J80+F80</f>
        <v>0</v>
      </c>
      <c r="E80" s="247">
        <f t="shared" ref="E80:E101" si="27">G80+I80+K80</f>
        <v>0</v>
      </c>
      <c r="F80" s="247"/>
      <c r="G80" s="247"/>
      <c r="H80" s="247"/>
      <c r="I80" s="247"/>
      <c r="J80" s="247"/>
      <c r="K80" s="247"/>
      <c r="L80" s="247"/>
      <c r="M80" s="247"/>
      <c r="N80" s="69"/>
      <c r="O80" s="69"/>
      <c r="P80" s="176" t="s">
        <v>106</v>
      </c>
      <c r="Q80" s="69" t="s">
        <v>66</v>
      </c>
      <c r="R80" s="69" t="s">
        <v>66</v>
      </c>
      <c r="S80" s="69">
        <v>100</v>
      </c>
    </row>
    <row r="81" spans="1:19" ht="204" customHeight="1">
      <c r="A81" s="3"/>
      <c r="B81" s="128" t="s">
        <v>67</v>
      </c>
      <c r="C81" s="184"/>
      <c r="D81" s="247">
        <f t="shared" si="26"/>
        <v>0</v>
      </c>
      <c r="E81" s="247">
        <f t="shared" si="27"/>
        <v>0</v>
      </c>
      <c r="F81" s="247"/>
      <c r="G81" s="247"/>
      <c r="H81" s="247"/>
      <c r="I81" s="247"/>
      <c r="J81" s="247"/>
      <c r="K81" s="247"/>
      <c r="L81" s="247"/>
      <c r="M81" s="247"/>
      <c r="N81" s="69"/>
      <c r="O81" s="69"/>
      <c r="P81" s="187" t="s">
        <v>68</v>
      </c>
      <c r="Q81" s="69" t="s">
        <v>69</v>
      </c>
      <c r="R81" s="69" t="s">
        <v>69</v>
      </c>
      <c r="S81" s="69">
        <v>100</v>
      </c>
    </row>
    <row r="82" spans="1:19" ht="204" customHeight="1">
      <c r="A82" s="3"/>
      <c r="B82" s="291" t="s">
        <v>70</v>
      </c>
      <c r="C82" s="184"/>
      <c r="D82" s="247">
        <f t="shared" si="26"/>
        <v>0</v>
      </c>
      <c r="E82" s="247">
        <f t="shared" si="27"/>
        <v>0</v>
      </c>
      <c r="F82" s="247"/>
      <c r="G82" s="247"/>
      <c r="H82" s="247"/>
      <c r="I82" s="247"/>
      <c r="J82" s="247"/>
      <c r="K82" s="247"/>
      <c r="L82" s="247"/>
      <c r="M82" s="247"/>
      <c r="N82" s="69"/>
      <c r="O82" s="69"/>
      <c r="P82" s="187" t="s">
        <v>107</v>
      </c>
      <c r="Q82" s="69" t="s">
        <v>71</v>
      </c>
      <c r="R82" s="69" t="s">
        <v>71</v>
      </c>
      <c r="S82" s="69">
        <v>100</v>
      </c>
    </row>
    <row r="83" spans="1:19" ht="204" customHeight="1">
      <c r="A83" s="3"/>
      <c r="B83" s="292"/>
      <c r="C83" s="184"/>
      <c r="D83" s="247">
        <f t="shared" si="26"/>
        <v>0</v>
      </c>
      <c r="E83" s="247">
        <f t="shared" si="27"/>
        <v>0</v>
      </c>
      <c r="F83" s="247"/>
      <c r="G83" s="247"/>
      <c r="H83" s="247"/>
      <c r="I83" s="247"/>
      <c r="J83" s="247"/>
      <c r="K83" s="247"/>
      <c r="L83" s="247"/>
      <c r="M83" s="247"/>
      <c r="N83" s="69"/>
      <c r="O83" s="69"/>
      <c r="P83" s="187" t="s">
        <v>72</v>
      </c>
      <c r="Q83" s="69" t="s">
        <v>73</v>
      </c>
      <c r="R83" s="69" t="s">
        <v>73</v>
      </c>
      <c r="S83" s="69">
        <v>100</v>
      </c>
    </row>
    <row r="84" spans="1:19" ht="204" customHeight="1">
      <c r="A84" s="3"/>
      <c r="B84" s="292"/>
      <c r="C84" s="184"/>
      <c r="D84" s="247">
        <f t="shared" si="26"/>
        <v>0</v>
      </c>
      <c r="E84" s="247">
        <f t="shared" si="27"/>
        <v>0</v>
      </c>
      <c r="F84" s="247"/>
      <c r="G84" s="247"/>
      <c r="H84" s="247"/>
      <c r="I84" s="247"/>
      <c r="J84" s="247"/>
      <c r="K84" s="247"/>
      <c r="L84" s="247"/>
      <c r="M84" s="247"/>
      <c r="N84" s="69"/>
      <c r="O84" s="69"/>
      <c r="P84" s="187" t="s">
        <v>74</v>
      </c>
      <c r="Q84" s="69" t="s">
        <v>75</v>
      </c>
      <c r="R84" s="69" t="s">
        <v>75</v>
      </c>
      <c r="S84" s="69">
        <v>100</v>
      </c>
    </row>
    <row r="85" spans="1:19" ht="204" customHeight="1">
      <c r="A85" s="3"/>
      <c r="B85" s="292"/>
      <c r="C85" s="184"/>
      <c r="D85" s="247">
        <f t="shared" si="26"/>
        <v>0</v>
      </c>
      <c r="E85" s="247">
        <f t="shared" si="27"/>
        <v>0</v>
      </c>
      <c r="F85" s="247"/>
      <c r="G85" s="247"/>
      <c r="H85" s="247"/>
      <c r="I85" s="247"/>
      <c r="J85" s="247"/>
      <c r="K85" s="247"/>
      <c r="L85" s="247"/>
      <c r="M85" s="247"/>
      <c r="N85" s="69"/>
      <c r="O85" s="69"/>
      <c r="P85" s="187" t="s">
        <v>76</v>
      </c>
      <c r="Q85" s="69" t="s">
        <v>69</v>
      </c>
      <c r="R85" s="69" t="s">
        <v>69</v>
      </c>
      <c r="S85" s="69">
        <v>100</v>
      </c>
    </row>
    <row r="86" spans="1:19" ht="204" customHeight="1">
      <c r="A86" s="3"/>
      <c r="B86" s="292"/>
      <c r="C86" s="184"/>
      <c r="D86" s="180">
        <f t="shared" si="26"/>
        <v>0</v>
      </c>
      <c r="E86" s="180">
        <f t="shared" si="27"/>
        <v>0</v>
      </c>
      <c r="F86" s="180"/>
      <c r="G86" s="180"/>
      <c r="H86" s="180"/>
      <c r="I86" s="180"/>
      <c r="J86" s="180"/>
      <c r="K86" s="180"/>
      <c r="L86" s="180"/>
      <c r="M86" s="180"/>
      <c r="N86" s="69"/>
      <c r="O86" s="69"/>
      <c r="P86" s="128" t="s">
        <v>77</v>
      </c>
      <c r="Q86" s="69">
        <v>0</v>
      </c>
      <c r="R86" s="69">
        <v>0</v>
      </c>
      <c r="S86" s="69">
        <v>0</v>
      </c>
    </row>
    <row r="87" spans="1:19" ht="204" customHeight="1">
      <c r="A87" s="3"/>
      <c r="B87" s="292"/>
      <c r="C87" s="184"/>
      <c r="D87" s="180">
        <f t="shared" si="26"/>
        <v>0</v>
      </c>
      <c r="E87" s="180">
        <f t="shared" si="27"/>
        <v>0</v>
      </c>
      <c r="F87" s="180"/>
      <c r="G87" s="180"/>
      <c r="H87" s="180"/>
      <c r="I87" s="180"/>
      <c r="J87" s="180"/>
      <c r="K87" s="180"/>
      <c r="L87" s="180"/>
      <c r="M87" s="180"/>
      <c r="N87" s="69"/>
      <c r="O87" s="69"/>
      <c r="P87" s="177" t="s">
        <v>78</v>
      </c>
      <c r="Q87" s="69" t="s">
        <v>79</v>
      </c>
      <c r="R87" s="69" t="s">
        <v>79</v>
      </c>
      <c r="S87" s="69">
        <v>100</v>
      </c>
    </row>
    <row r="88" spans="1:19" ht="204" customHeight="1">
      <c r="A88" s="3"/>
      <c r="B88" s="292"/>
      <c r="C88" s="184"/>
      <c r="D88" s="180"/>
      <c r="E88" s="180"/>
      <c r="F88" s="180"/>
      <c r="G88" s="180"/>
      <c r="H88" s="180"/>
      <c r="I88" s="180"/>
      <c r="J88" s="180" t="s">
        <v>213</v>
      </c>
      <c r="K88" s="180" t="s">
        <v>213</v>
      </c>
      <c r="L88" s="180"/>
      <c r="M88" s="180"/>
      <c r="N88" s="69"/>
      <c r="O88" s="69"/>
      <c r="P88" s="177" t="s">
        <v>214</v>
      </c>
      <c r="Q88" s="69" t="s">
        <v>215</v>
      </c>
      <c r="R88" s="69" t="s">
        <v>215</v>
      </c>
      <c r="S88" s="69">
        <v>100</v>
      </c>
    </row>
    <row r="89" spans="1:19" ht="204" customHeight="1">
      <c r="A89" s="3"/>
      <c r="B89" s="293"/>
      <c r="C89" s="184"/>
      <c r="D89" s="180"/>
      <c r="E89" s="180"/>
      <c r="F89" s="180"/>
      <c r="G89" s="180"/>
      <c r="H89" s="180"/>
      <c r="I89" s="180"/>
      <c r="J89" s="180">
        <v>7.7</v>
      </c>
      <c r="K89" s="180">
        <v>7.53</v>
      </c>
      <c r="L89" s="180"/>
      <c r="M89" s="180"/>
      <c r="N89" s="69"/>
      <c r="O89" s="69"/>
      <c r="P89" s="177" t="s">
        <v>216</v>
      </c>
      <c r="Q89" s="69">
        <v>7.7</v>
      </c>
      <c r="R89" s="69">
        <v>7.5</v>
      </c>
      <c r="S89" s="178">
        <f>R89/Q89*100</f>
        <v>97.402597402597408</v>
      </c>
    </row>
    <row r="90" spans="1:19" ht="204" customHeight="1">
      <c r="A90" s="3"/>
      <c r="B90" s="183" t="s">
        <v>80</v>
      </c>
      <c r="C90" s="184"/>
      <c r="D90" s="180"/>
      <c r="E90" s="180"/>
      <c r="F90" s="180"/>
      <c r="G90" s="180"/>
      <c r="H90" s="180"/>
      <c r="I90" s="180"/>
      <c r="J90" s="180"/>
      <c r="K90" s="180"/>
      <c r="L90" s="180"/>
      <c r="M90" s="180"/>
      <c r="N90" s="69"/>
      <c r="O90" s="69"/>
      <c r="P90" s="176"/>
      <c r="Q90" s="69"/>
      <c r="R90" s="69"/>
      <c r="S90" s="69"/>
    </row>
    <row r="91" spans="1:19" ht="204" customHeight="1">
      <c r="A91" s="3"/>
      <c r="B91" s="128" t="s">
        <v>81</v>
      </c>
      <c r="C91" s="184"/>
      <c r="D91" s="180">
        <f t="shared" si="26"/>
        <v>0</v>
      </c>
      <c r="E91" s="180">
        <f t="shared" si="27"/>
        <v>0</v>
      </c>
      <c r="F91" s="180">
        <v>0</v>
      </c>
      <c r="G91" s="180">
        <v>0</v>
      </c>
      <c r="H91" s="180">
        <v>0</v>
      </c>
      <c r="I91" s="180">
        <v>0</v>
      </c>
      <c r="J91" s="180">
        <v>0</v>
      </c>
      <c r="K91" s="180">
        <v>0</v>
      </c>
      <c r="L91" s="180">
        <v>0</v>
      </c>
      <c r="M91" s="180">
        <v>0</v>
      </c>
      <c r="N91" s="69">
        <v>100</v>
      </c>
      <c r="O91" s="69">
        <v>100</v>
      </c>
      <c r="P91" s="187" t="s">
        <v>82</v>
      </c>
      <c r="Q91" s="179" t="s">
        <v>217</v>
      </c>
      <c r="R91" s="179" t="s">
        <v>217</v>
      </c>
      <c r="S91" s="179">
        <v>100</v>
      </c>
    </row>
    <row r="92" spans="1:19" ht="204" customHeight="1">
      <c r="A92" s="3"/>
      <c r="B92" s="183" t="s">
        <v>83</v>
      </c>
      <c r="C92" s="184"/>
      <c r="D92" s="247">
        <v>64000.82</v>
      </c>
      <c r="E92" s="250">
        <v>64000.82</v>
      </c>
      <c r="F92" s="247">
        <f t="shared" ref="F92:M92" si="28">F94+F96</f>
        <v>0</v>
      </c>
      <c r="G92" s="247">
        <f t="shared" si="28"/>
        <v>0</v>
      </c>
      <c r="H92" s="247">
        <f t="shared" si="28"/>
        <v>8486.77</v>
      </c>
      <c r="I92" s="247">
        <f t="shared" si="28"/>
        <v>8486.77</v>
      </c>
      <c r="J92" s="247">
        <f>J94+J96</f>
        <v>55514.159999999996</v>
      </c>
      <c r="K92" s="247">
        <f t="shared" si="28"/>
        <v>55514.159999999996</v>
      </c>
      <c r="L92" s="247">
        <f t="shared" si="28"/>
        <v>0</v>
      </c>
      <c r="M92" s="247">
        <f t="shared" si="28"/>
        <v>0</v>
      </c>
      <c r="N92" s="180">
        <v>100</v>
      </c>
      <c r="O92" s="180">
        <v>100</v>
      </c>
      <c r="P92" s="176"/>
      <c r="Q92" s="179"/>
      <c r="R92" s="179"/>
      <c r="S92" s="179"/>
    </row>
    <row r="93" spans="1:19" ht="204" customHeight="1">
      <c r="A93" s="3"/>
      <c r="B93" s="128" t="s">
        <v>207</v>
      </c>
      <c r="C93" s="184"/>
      <c r="D93" s="180"/>
      <c r="E93" s="180"/>
      <c r="F93" s="180"/>
      <c r="G93" s="180"/>
      <c r="H93" s="180"/>
      <c r="I93" s="180"/>
      <c r="J93" s="180"/>
      <c r="K93" s="180"/>
      <c r="L93" s="180"/>
      <c r="M93" s="180"/>
      <c r="N93" s="69"/>
      <c r="O93" s="69"/>
      <c r="P93" s="176" t="s">
        <v>84</v>
      </c>
      <c r="Q93" s="179" t="s">
        <v>69</v>
      </c>
      <c r="R93" s="179" t="s">
        <v>69</v>
      </c>
      <c r="S93" s="179">
        <v>100</v>
      </c>
    </row>
    <row r="94" spans="1:19" ht="204" customHeight="1">
      <c r="A94" s="3"/>
      <c r="B94" s="128" t="s">
        <v>208</v>
      </c>
      <c r="C94" s="184"/>
      <c r="D94" s="247">
        <f>H94+J94+F94</f>
        <v>13778.1</v>
      </c>
      <c r="E94" s="247">
        <f>G94+I94+K94</f>
        <v>13778.1</v>
      </c>
      <c r="F94" s="247">
        <f>F95+F97</f>
        <v>0</v>
      </c>
      <c r="G94" s="247">
        <f>G95</f>
        <v>0</v>
      </c>
      <c r="H94" s="247">
        <f t="shared" ref="H94:O94" si="29">H95</f>
        <v>7108</v>
      </c>
      <c r="I94" s="247">
        <f t="shared" si="29"/>
        <v>7108</v>
      </c>
      <c r="J94" s="247">
        <f t="shared" si="29"/>
        <v>6670.1</v>
      </c>
      <c r="K94" s="247">
        <f t="shared" si="29"/>
        <v>6670.1</v>
      </c>
      <c r="L94" s="247">
        <f t="shared" si="29"/>
        <v>0</v>
      </c>
      <c r="M94" s="247">
        <f t="shared" si="29"/>
        <v>0</v>
      </c>
      <c r="N94" s="180">
        <f t="shared" si="29"/>
        <v>100</v>
      </c>
      <c r="O94" s="180">
        <f t="shared" si="29"/>
        <v>100</v>
      </c>
      <c r="P94" s="176"/>
      <c r="Q94" s="179"/>
      <c r="R94" s="179"/>
      <c r="S94" s="179"/>
    </row>
    <row r="95" spans="1:19" ht="204" customHeight="1">
      <c r="A95" s="3"/>
      <c r="B95" s="185" t="s">
        <v>85</v>
      </c>
      <c r="C95" s="184"/>
      <c r="D95" s="249">
        <f t="shared" si="26"/>
        <v>13778.1</v>
      </c>
      <c r="E95" s="249">
        <f t="shared" si="27"/>
        <v>13778.1</v>
      </c>
      <c r="F95" s="247"/>
      <c r="G95" s="247"/>
      <c r="H95" s="249">
        <v>7108</v>
      </c>
      <c r="I95" s="249">
        <v>7108</v>
      </c>
      <c r="J95" s="249">
        <v>6670.1</v>
      </c>
      <c r="K95" s="249">
        <v>6670.1</v>
      </c>
      <c r="L95" s="247"/>
      <c r="M95" s="180"/>
      <c r="N95" s="69">
        <v>100</v>
      </c>
      <c r="O95" s="69">
        <v>100</v>
      </c>
      <c r="P95" s="187" t="s">
        <v>108</v>
      </c>
      <c r="Q95" s="179">
        <v>100</v>
      </c>
      <c r="R95" s="179">
        <v>100</v>
      </c>
      <c r="S95" s="179">
        <v>100</v>
      </c>
    </row>
    <row r="96" spans="1:19" ht="204" customHeight="1">
      <c r="A96" s="3"/>
      <c r="B96" s="128" t="s">
        <v>209</v>
      </c>
      <c r="C96" s="184"/>
      <c r="D96" s="247">
        <f t="shared" si="26"/>
        <v>50222.829999999994</v>
      </c>
      <c r="E96" s="247">
        <f>E97</f>
        <v>50222.829999999994</v>
      </c>
      <c r="F96" s="247">
        <f t="shared" ref="F96:O96" si="30">F97</f>
        <v>0</v>
      </c>
      <c r="G96" s="247">
        <f t="shared" si="30"/>
        <v>0</v>
      </c>
      <c r="H96" s="249">
        <v>1378.77</v>
      </c>
      <c r="I96" s="249">
        <f t="shared" si="30"/>
        <v>1378.77</v>
      </c>
      <c r="J96" s="249">
        <f t="shared" si="30"/>
        <v>48844.06</v>
      </c>
      <c r="K96" s="249">
        <f t="shared" si="30"/>
        <v>48844.06</v>
      </c>
      <c r="L96" s="247">
        <f t="shared" si="30"/>
        <v>0</v>
      </c>
      <c r="M96" s="247">
        <f t="shared" si="30"/>
        <v>0</v>
      </c>
      <c r="N96" s="180">
        <f t="shared" si="30"/>
        <v>100</v>
      </c>
      <c r="O96" s="180">
        <f t="shared" si="30"/>
        <v>100</v>
      </c>
      <c r="P96" s="176"/>
      <c r="Q96" s="179"/>
      <c r="R96" s="179"/>
      <c r="S96" s="179"/>
    </row>
    <row r="97" spans="1:19" ht="204" customHeight="1">
      <c r="A97" s="3"/>
      <c r="B97" s="185" t="s">
        <v>86</v>
      </c>
      <c r="C97" s="184"/>
      <c r="D97" s="247">
        <f t="shared" si="26"/>
        <v>50222.829999999994</v>
      </c>
      <c r="E97" s="247">
        <f t="shared" si="27"/>
        <v>50222.829999999994</v>
      </c>
      <c r="F97" s="247">
        <v>0</v>
      </c>
      <c r="G97" s="247">
        <v>0</v>
      </c>
      <c r="H97" s="248">
        <v>1378.77</v>
      </c>
      <c r="I97" s="248">
        <v>1378.77</v>
      </c>
      <c r="J97" s="248">
        <v>48844.06</v>
      </c>
      <c r="K97" s="249">
        <v>48844.06</v>
      </c>
      <c r="L97" s="247">
        <v>0</v>
      </c>
      <c r="M97" s="247">
        <v>0</v>
      </c>
      <c r="N97" s="69">
        <v>100</v>
      </c>
      <c r="O97" s="69">
        <v>100</v>
      </c>
      <c r="P97" s="176" t="s">
        <v>109</v>
      </c>
      <c r="Q97" s="179">
        <v>100</v>
      </c>
      <c r="R97" s="179">
        <v>100</v>
      </c>
      <c r="S97" s="179">
        <v>100</v>
      </c>
    </row>
    <row r="98" spans="1:19" ht="204" customHeight="1">
      <c r="A98" s="3"/>
      <c r="B98" s="128" t="s">
        <v>210</v>
      </c>
      <c r="C98" s="184"/>
      <c r="D98" s="180">
        <f t="shared" si="26"/>
        <v>0</v>
      </c>
      <c r="E98" s="180">
        <f t="shared" si="27"/>
        <v>0</v>
      </c>
      <c r="F98" s="180">
        <v>0</v>
      </c>
      <c r="G98" s="180">
        <v>0</v>
      </c>
      <c r="H98" s="181">
        <v>0</v>
      </c>
      <c r="I98" s="181">
        <v>0</v>
      </c>
      <c r="J98" s="181">
        <v>0</v>
      </c>
      <c r="K98" s="181">
        <v>0</v>
      </c>
      <c r="L98" s="180">
        <v>0</v>
      </c>
      <c r="M98" s="180">
        <v>0</v>
      </c>
      <c r="N98" s="69">
        <v>100</v>
      </c>
      <c r="O98" s="69">
        <v>100</v>
      </c>
      <c r="P98" s="176" t="s">
        <v>87</v>
      </c>
      <c r="Q98" s="179" t="s">
        <v>88</v>
      </c>
      <c r="R98" s="179" t="s">
        <v>273</v>
      </c>
      <c r="S98" s="179">
        <v>100</v>
      </c>
    </row>
    <row r="99" spans="1:19" ht="204" customHeight="1">
      <c r="A99" s="3"/>
      <c r="B99" s="183" t="s">
        <v>89</v>
      </c>
      <c r="C99" s="184"/>
      <c r="D99" s="247">
        <f t="shared" si="26"/>
        <v>6512.07</v>
      </c>
      <c r="E99" s="247">
        <f t="shared" si="27"/>
        <v>6512.07</v>
      </c>
      <c r="F99" s="247">
        <v>0</v>
      </c>
      <c r="G99" s="247">
        <v>0</v>
      </c>
      <c r="H99" s="249">
        <v>0</v>
      </c>
      <c r="I99" s="249">
        <v>0</v>
      </c>
      <c r="J99" s="249">
        <f>J100</f>
        <v>6512.07</v>
      </c>
      <c r="K99" s="249">
        <f>K100</f>
        <v>6512.07</v>
      </c>
      <c r="L99" s="247">
        <v>0</v>
      </c>
      <c r="M99" s="180">
        <v>0</v>
      </c>
      <c r="N99" s="69">
        <v>100</v>
      </c>
      <c r="O99" s="69">
        <v>100</v>
      </c>
      <c r="P99" s="69"/>
      <c r="Q99" s="69"/>
      <c r="R99" s="69"/>
      <c r="S99" s="69"/>
    </row>
    <row r="100" spans="1:19" ht="204" customHeight="1">
      <c r="A100" s="3"/>
      <c r="B100" s="128" t="s">
        <v>211</v>
      </c>
      <c r="C100" s="184"/>
      <c r="D100" s="247">
        <f t="shared" si="26"/>
        <v>6512.07</v>
      </c>
      <c r="E100" s="247">
        <f t="shared" si="27"/>
        <v>6512.07</v>
      </c>
      <c r="F100" s="247">
        <v>0</v>
      </c>
      <c r="G100" s="247">
        <v>0</v>
      </c>
      <c r="H100" s="249">
        <v>0</v>
      </c>
      <c r="I100" s="249">
        <v>0</v>
      </c>
      <c r="J100" s="249">
        <v>6512.07</v>
      </c>
      <c r="K100" s="249">
        <v>6512.07</v>
      </c>
      <c r="L100" s="247">
        <v>0</v>
      </c>
      <c r="M100" s="180">
        <v>0</v>
      </c>
      <c r="N100" s="69">
        <v>100</v>
      </c>
      <c r="O100" s="69">
        <v>100</v>
      </c>
      <c r="P100" s="176" t="s">
        <v>90</v>
      </c>
      <c r="Q100" s="179">
        <v>100</v>
      </c>
      <c r="R100" s="179">
        <v>100</v>
      </c>
      <c r="S100" s="179">
        <v>100</v>
      </c>
    </row>
    <row r="101" spans="1:19" ht="204" customHeight="1">
      <c r="A101" s="3"/>
      <c r="B101" s="183" t="s">
        <v>91</v>
      </c>
      <c r="C101" s="184"/>
      <c r="D101" s="247">
        <f>H101+J101+F101</f>
        <v>24508.260000000002</v>
      </c>
      <c r="E101" s="247">
        <f t="shared" si="27"/>
        <v>24499.809999999998</v>
      </c>
      <c r="F101" s="247">
        <v>0</v>
      </c>
      <c r="G101" s="247">
        <v>0</v>
      </c>
      <c r="H101" s="249">
        <f t="shared" ref="H101:I101" si="31">H102+H103</f>
        <v>275.54000000000002</v>
      </c>
      <c r="I101" s="249">
        <f t="shared" si="31"/>
        <v>275.54000000000002</v>
      </c>
      <c r="J101" s="249">
        <f>J102+J103</f>
        <v>24232.720000000001</v>
      </c>
      <c r="K101" s="249">
        <f>K102+K103</f>
        <v>24224.269999999997</v>
      </c>
      <c r="L101" s="247">
        <v>0</v>
      </c>
      <c r="M101" s="180">
        <v>0</v>
      </c>
      <c r="N101" s="69">
        <v>100</v>
      </c>
      <c r="O101" s="178">
        <f t="shared" ref="O101:O102" si="32">E101/D101*100</f>
        <v>99.965521828150983</v>
      </c>
      <c r="P101" s="69"/>
      <c r="Q101" s="179"/>
      <c r="R101" s="69"/>
      <c r="S101" s="69"/>
    </row>
    <row r="102" spans="1:19" ht="204" customHeight="1">
      <c r="A102" s="3"/>
      <c r="B102" s="128" t="s">
        <v>212</v>
      </c>
      <c r="C102" s="184"/>
      <c r="D102" s="247">
        <f>H102+J102+F102</f>
        <v>11954.960000000001</v>
      </c>
      <c r="E102" s="247">
        <f>G102+I102+K102</f>
        <v>11946.51</v>
      </c>
      <c r="F102" s="247">
        <v>0</v>
      </c>
      <c r="G102" s="247">
        <v>0</v>
      </c>
      <c r="H102" s="249">
        <v>275.54000000000002</v>
      </c>
      <c r="I102" s="249">
        <v>275.54000000000002</v>
      </c>
      <c r="J102" s="249">
        <v>11679.42</v>
      </c>
      <c r="K102" s="249">
        <v>11670.97</v>
      </c>
      <c r="L102" s="247">
        <v>0</v>
      </c>
      <c r="M102" s="180">
        <v>0</v>
      </c>
      <c r="N102" s="69">
        <v>100</v>
      </c>
      <c r="O102" s="182">
        <f t="shared" si="32"/>
        <v>99.929318040378206</v>
      </c>
      <c r="P102" s="176" t="s">
        <v>92</v>
      </c>
      <c r="Q102" s="179" t="s">
        <v>88</v>
      </c>
      <c r="R102" s="179">
        <v>100</v>
      </c>
      <c r="S102" s="179">
        <v>100</v>
      </c>
    </row>
    <row r="103" spans="1:19" ht="204" customHeight="1">
      <c r="A103" s="3"/>
      <c r="B103" s="128" t="s">
        <v>93</v>
      </c>
      <c r="C103" s="184"/>
      <c r="D103" s="247">
        <f>H103+J103+F103</f>
        <v>12553.3</v>
      </c>
      <c r="E103" s="247">
        <f>G103+I103+K103</f>
        <v>12553.3</v>
      </c>
      <c r="F103" s="247">
        <v>0</v>
      </c>
      <c r="G103" s="247">
        <v>0</v>
      </c>
      <c r="H103" s="249">
        <v>0</v>
      </c>
      <c r="I103" s="249">
        <v>0</v>
      </c>
      <c r="J103" s="249">
        <v>12553.3</v>
      </c>
      <c r="K103" s="249">
        <v>12553.3</v>
      </c>
      <c r="L103" s="247">
        <v>0</v>
      </c>
      <c r="M103" s="180">
        <v>0</v>
      </c>
      <c r="N103" s="69">
        <v>100</v>
      </c>
      <c r="O103" s="69">
        <f>E103/D103*100</f>
        <v>100</v>
      </c>
      <c r="P103" s="176" t="s">
        <v>92</v>
      </c>
      <c r="Q103" s="179" t="s">
        <v>88</v>
      </c>
      <c r="R103" s="179">
        <v>100</v>
      </c>
      <c r="S103" s="179">
        <v>100</v>
      </c>
    </row>
    <row r="104" spans="1:19" ht="204" customHeight="1">
      <c r="A104" s="3" t="s">
        <v>110</v>
      </c>
      <c r="B104" s="267" t="s">
        <v>183</v>
      </c>
      <c r="C104" s="268" t="s">
        <v>135</v>
      </c>
      <c r="D104" s="269">
        <f>SUM(D105+D109+D112+D115)</f>
        <v>25187.9444</v>
      </c>
      <c r="E104" s="269">
        <f t="shared" ref="E104:M104" si="33">SUM(E105+E109+E112+E115)</f>
        <v>24961.6034</v>
      </c>
      <c r="F104" s="269">
        <f t="shared" si="33"/>
        <v>2573.38166</v>
      </c>
      <c r="G104" s="269">
        <f t="shared" si="33"/>
        <v>2573.38166</v>
      </c>
      <c r="H104" s="269">
        <f>SUM(H105+H109+H112+H115)</f>
        <v>1855.4182699999999</v>
      </c>
      <c r="I104" s="269">
        <f t="shared" si="33"/>
        <v>1713.07827</v>
      </c>
      <c r="J104" s="269">
        <f t="shared" si="33"/>
        <v>19216.39791</v>
      </c>
      <c r="K104" s="269">
        <f t="shared" si="33"/>
        <v>19132.396909999999</v>
      </c>
      <c r="L104" s="269">
        <f t="shared" si="33"/>
        <v>1542.74656</v>
      </c>
      <c r="M104" s="269">
        <f t="shared" si="33"/>
        <v>1542.74656</v>
      </c>
      <c r="N104" s="269">
        <v>100</v>
      </c>
      <c r="O104" s="269">
        <v>99.1</v>
      </c>
      <c r="P104" s="270"/>
      <c r="Q104" s="271">
        <v>100</v>
      </c>
      <c r="R104" s="271">
        <v>100</v>
      </c>
      <c r="S104" s="272">
        <v>100</v>
      </c>
    </row>
    <row r="105" spans="1:19" ht="105.75" customHeight="1">
      <c r="A105" s="17"/>
      <c r="B105" s="82" t="s">
        <v>163</v>
      </c>
      <c r="C105" s="144"/>
      <c r="D105" s="67">
        <f>SUM(D106+D107+D108)</f>
        <v>910.8</v>
      </c>
      <c r="E105" s="67">
        <f t="shared" ref="E105:M105" si="34">SUM(E106+E107+E108)</f>
        <v>768.46</v>
      </c>
      <c r="F105" s="67">
        <f t="shared" si="34"/>
        <v>0</v>
      </c>
      <c r="G105" s="67">
        <f t="shared" si="34"/>
        <v>0</v>
      </c>
      <c r="H105" s="67">
        <f t="shared" si="34"/>
        <v>910.8</v>
      </c>
      <c r="I105" s="67">
        <f t="shared" si="34"/>
        <v>768.46</v>
      </c>
      <c r="J105" s="67">
        <f t="shared" si="34"/>
        <v>0</v>
      </c>
      <c r="K105" s="67">
        <f t="shared" si="34"/>
        <v>0</v>
      </c>
      <c r="L105" s="67">
        <f t="shared" si="34"/>
        <v>0</v>
      </c>
      <c r="M105" s="67">
        <f t="shared" si="34"/>
        <v>0</v>
      </c>
      <c r="N105" s="85">
        <v>100</v>
      </c>
      <c r="O105" s="85">
        <v>84.37</v>
      </c>
      <c r="P105" s="69"/>
      <c r="Q105" s="63">
        <v>100</v>
      </c>
      <c r="R105" s="63">
        <v>100</v>
      </c>
      <c r="S105" s="63">
        <v>100</v>
      </c>
    </row>
    <row r="106" spans="1:19" ht="148.5" customHeight="1">
      <c r="A106" s="17"/>
      <c r="B106" s="83" t="s">
        <v>164</v>
      </c>
      <c r="C106" s="144"/>
      <c r="D106" s="84">
        <v>0</v>
      </c>
      <c r="E106" s="84">
        <v>0</v>
      </c>
      <c r="F106" s="84">
        <v>0</v>
      </c>
      <c r="G106" s="84">
        <v>0</v>
      </c>
      <c r="H106" s="84">
        <v>0</v>
      </c>
      <c r="I106" s="84">
        <v>0</v>
      </c>
      <c r="J106" s="84">
        <v>0</v>
      </c>
      <c r="K106" s="84">
        <v>0</v>
      </c>
      <c r="L106" s="84">
        <v>0</v>
      </c>
      <c r="M106" s="84">
        <v>0</v>
      </c>
      <c r="N106" s="85"/>
      <c r="O106" s="85"/>
      <c r="P106" s="75" t="s">
        <v>95</v>
      </c>
      <c r="Q106" s="63"/>
      <c r="R106" s="63"/>
      <c r="S106" s="63"/>
    </row>
    <row r="107" spans="1:19" ht="204" customHeight="1">
      <c r="A107" s="17"/>
      <c r="B107" s="86" t="s">
        <v>165</v>
      </c>
      <c r="C107" s="144"/>
      <c r="D107" s="84">
        <f>SUM(F107+H107+J107+L107)</f>
        <v>910.8</v>
      </c>
      <c r="E107" s="84">
        <f>SUM(G107+I107+K107+M107)</f>
        <v>768.46</v>
      </c>
      <c r="F107" s="84">
        <v>0</v>
      </c>
      <c r="G107" s="84">
        <v>0</v>
      </c>
      <c r="H107" s="84">
        <v>910.8</v>
      </c>
      <c r="I107" s="84">
        <v>768.46</v>
      </c>
      <c r="J107" s="84">
        <v>0</v>
      </c>
      <c r="K107" s="84">
        <v>0</v>
      </c>
      <c r="L107" s="84">
        <v>0</v>
      </c>
      <c r="M107" s="84">
        <v>0</v>
      </c>
      <c r="N107" s="161">
        <v>100</v>
      </c>
      <c r="O107" s="161">
        <v>84.37</v>
      </c>
      <c r="P107" s="75" t="s">
        <v>174</v>
      </c>
      <c r="Q107" s="76">
        <v>100</v>
      </c>
      <c r="R107" s="76">
        <v>100</v>
      </c>
      <c r="S107" s="76">
        <v>100</v>
      </c>
    </row>
    <row r="108" spans="1:19" ht="204" customHeight="1">
      <c r="A108" s="17"/>
      <c r="B108" s="86" t="s">
        <v>166</v>
      </c>
      <c r="C108" s="144"/>
      <c r="D108" s="84">
        <v>0</v>
      </c>
      <c r="E108" s="84">
        <v>0</v>
      </c>
      <c r="F108" s="84">
        <v>0</v>
      </c>
      <c r="G108" s="84">
        <v>0</v>
      </c>
      <c r="H108" s="84">
        <v>0</v>
      </c>
      <c r="I108" s="84">
        <v>0</v>
      </c>
      <c r="J108" s="84">
        <v>0</v>
      </c>
      <c r="K108" s="84">
        <v>0</v>
      </c>
      <c r="L108" s="84">
        <v>0</v>
      </c>
      <c r="M108" s="84">
        <v>0</v>
      </c>
      <c r="N108" s="71"/>
      <c r="O108" s="71"/>
      <c r="P108" s="75" t="s">
        <v>175</v>
      </c>
      <c r="Q108" s="76"/>
      <c r="R108" s="76"/>
      <c r="S108" s="76"/>
    </row>
    <row r="109" spans="1:19" ht="101.25" customHeight="1">
      <c r="A109" s="17"/>
      <c r="B109" s="87" t="s">
        <v>167</v>
      </c>
      <c r="C109" s="144"/>
      <c r="D109" s="67">
        <f>SUM(D110+D111)</f>
        <v>3251.0302299999998</v>
      </c>
      <c r="E109" s="67">
        <f t="shared" ref="E109:M109" si="35">SUM(E110+E111)</f>
        <v>3251.0302299999998</v>
      </c>
      <c r="F109" s="67">
        <f t="shared" si="35"/>
        <v>2573.38166</v>
      </c>
      <c r="G109" s="67">
        <f t="shared" si="35"/>
        <v>2573.38166</v>
      </c>
      <c r="H109" s="67">
        <f>SUM(H110+H111)</f>
        <v>302.52</v>
      </c>
      <c r="I109" s="67">
        <f t="shared" si="35"/>
        <v>302.52</v>
      </c>
      <c r="J109" s="67">
        <f t="shared" si="35"/>
        <v>375.12857000000002</v>
      </c>
      <c r="K109" s="67">
        <f t="shared" si="35"/>
        <v>375.12857000000002</v>
      </c>
      <c r="L109" s="67">
        <f t="shared" si="35"/>
        <v>0</v>
      </c>
      <c r="M109" s="67">
        <f t="shared" si="35"/>
        <v>0</v>
      </c>
      <c r="N109" s="71">
        <v>100</v>
      </c>
      <c r="O109" s="71">
        <v>100</v>
      </c>
      <c r="P109" s="75"/>
      <c r="Q109" s="76">
        <v>100</v>
      </c>
      <c r="R109" s="76">
        <v>100</v>
      </c>
      <c r="S109" s="76">
        <v>100</v>
      </c>
    </row>
    <row r="110" spans="1:19" ht="189" customHeight="1">
      <c r="A110" s="17"/>
      <c r="B110" s="83" t="s">
        <v>168</v>
      </c>
      <c r="C110" s="144"/>
      <c r="D110" s="84">
        <v>0</v>
      </c>
      <c r="E110" s="84">
        <v>0</v>
      </c>
      <c r="F110" s="84">
        <v>0</v>
      </c>
      <c r="G110" s="84">
        <v>0</v>
      </c>
      <c r="H110" s="84">
        <v>0</v>
      </c>
      <c r="I110" s="84">
        <v>0</v>
      </c>
      <c r="J110" s="84">
        <v>0</v>
      </c>
      <c r="K110" s="84">
        <v>0</v>
      </c>
      <c r="L110" s="84">
        <v>0</v>
      </c>
      <c r="M110" s="84">
        <v>0</v>
      </c>
      <c r="N110" s="71">
        <v>0</v>
      </c>
      <c r="O110" s="71">
        <v>0</v>
      </c>
      <c r="P110" s="75" t="s">
        <v>176</v>
      </c>
      <c r="Q110" s="76">
        <v>0</v>
      </c>
      <c r="R110" s="76">
        <v>0</v>
      </c>
      <c r="S110" s="76">
        <v>0</v>
      </c>
    </row>
    <row r="111" spans="1:19" ht="121.5" customHeight="1">
      <c r="A111" s="17"/>
      <c r="B111" s="8" t="s">
        <v>169</v>
      </c>
      <c r="C111" s="144"/>
      <c r="D111" s="81">
        <f>SUM(F111+H111+J111+L111)</f>
        <v>3251.0302299999998</v>
      </c>
      <c r="E111" s="81">
        <f>SUM(G111+I111+K111+M111)</f>
        <v>3251.0302299999998</v>
      </c>
      <c r="F111" s="81">
        <v>2573.38166</v>
      </c>
      <c r="G111" s="81">
        <v>2573.38166</v>
      </c>
      <c r="H111" s="81">
        <v>302.52</v>
      </c>
      <c r="I111" s="81">
        <v>302.52</v>
      </c>
      <c r="J111" s="81">
        <v>375.12857000000002</v>
      </c>
      <c r="K111" s="81">
        <v>375.12857000000002</v>
      </c>
      <c r="L111" s="81">
        <v>0</v>
      </c>
      <c r="M111" s="81">
        <v>0</v>
      </c>
      <c r="N111" s="81">
        <v>100</v>
      </c>
      <c r="O111" s="81">
        <v>100</v>
      </c>
      <c r="P111" s="75" t="s">
        <v>177</v>
      </c>
      <c r="Q111" s="76">
        <v>2</v>
      </c>
      <c r="R111" s="76">
        <v>2</v>
      </c>
      <c r="S111" s="76">
        <v>100</v>
      </c>
    </row>
    <row r="112" spans="1:19" ht="121.5" customHeight="1">
      <c r="A112" s="17"/>
      <c r="B112" s="88" t="s">
        <v>170</v>
      </c>
      <c r="C112" s="144"/>
      <c r="D112" s="68">
        <f>SUM(D113+D114)</f>
        <v>3671.4723400000003</v>
      </c>
      <c r="E112" s="68">
        <f t="shared" ref="E112:M112" si="36">SUM(E113+E114)</f>
        <v>3587.4723400000003</v>
      </c>
      <c r="F112" s="68">
        <f t="shared" si="36"/>
        <v>0</v>
      </c>
      <c r="G112" s="68">
        <f t="shared" si="36"/>
        <v>0</v>
      </c>
      <c r="H112" s="68">
        <f t="shared" si="36"/>
        <v>135</v>
      </c>
      <c r="I112" s="68">
        <f t="shared" si="36"/>
        <v>135</v>
      </c>
      <c r="J112" s="68">
        <f t="shared" si="36"/>
        <v>3536.4723400000003</v>
      </c>
      <c r="K112" s="68">
        <f t="shared" si="36"/>
        <v>3452.4723400000003</v>
      </c>
      <c r="L112" s="68">
        <f t="shared" si="36"/>
        <v>0</v>
      </c>
      <c r="M112" s="68">
        <f t="shared" si="36"/>
        <v>0</v>
      </c>
      <c r="N112" s="68">
        <v>100</v>
      </c>
      <c r="O112" s="68">
        <v>97.71</v>
      </c>
      <c r="P112" s="72"/>
      <c r="Q112" s="79">
        <v>100</v>
      </c>
      <c r="R112" s="79">
        <v>100</v>
      </c>
      <c r="S112" s="79">
        <v>100</v>
      </c>
    </row>
    <row r="113" spans="1:19" ht="105" customHeight="1">
      <c r="A113" s="17"/>
      <c r="B113" s="69" t="s">
        <v>171</v>
      </c>
      <c r="C113" s="144"/>
      <c r="D113" s="81">
        <f>SUM(F113+H113+J113+L113)</f>
        <v>2335.7165</v>
      </c>
      <c r="E113" s="81">
        <f>SUM(G113+I113+K113+M113)</f>
        <v>2251.7165</v>
      </c>
      <c r="F113" s="81">
        <v>0</v>
      </c>
      <c r="G113" s="81">
        <v>0</v>
      </c>
      <c r="H113" s="81">
        <v>0</v>
      </c>
      <c r="I113" s="81">
        <v>0</v>
      </c>
      <c r="J113" s="81">
        <v>2335.7165</v>
      </c>
      <c r="K113" s="81">
        <v>2251.7165</v>
      </c>
      <c r="L113" s="81">
        <v>0</v>
      </c>
      <c r="M113" s="81">
        <v>0</v>
      </c>
      <c r="N113" s="81">
        <v>100</v>
      </c>
      <c r="O113" s="81">
        <v>96.4</v>
      </c>
      <c r="P113" s="75" t="s">
        <v>178</v>
      </c>
      <c r="Q113" s="76">
        <v>100</v>
      </c>
      <c r="R113" s="76">
        <v>100</v>
      </c>
      <c r="S113" s="76">
        <v>100</v>
      </c>
    </row>
    <row r="114" spans="1:19" ht="104.25" customHeight="1">
      <c r="A114" s="17"/>
      <c r="B114" s="8" t="s">
        <v>274</v>
      </c>
      <c r="C114" s="144"/>
      <c r="D114" s="81">
        <f>SUM(F114+H114+J114+L114)</f>
        <v>1335.75584</v>
      </c>
      <c r="E114" s="81">
        <f>SUM(G114+I114+K114+M114)</f>
        <v>1335.75584</v>
      </c>
      <c r="F114" s="81">
        <v>0</v>
      </c>
      <c r="G114" s="81">
        <v>0</v>
      </c>
      <c r="H114" s="81">
        <v>135</v>
      </c>
      <c r="I114" s="81">
        <v>135</v>
      </c>
      <c r="J114" s="81">
        <v>1200.75584</v>
      </c>
      <c r="K114" s="81">
        <v>1200.75584</v>
      </c>
      <c r="L114" s="81">
        <v>0</v>
      </c>
      <c r="M114" s="81">
        <v>0</v>
      </c>
      <c r="N114" s="81">
        <v>100</v>
      </c>
      <c r="O114" s="81">
        <v>100</v>
      </c>
      <c r="P114" s="75" t="s">
        <v>179</v>
      </c>
      <c r="Q114" s="76">
        <v>4</v>
      </c>
      <c r="R114" s="76">
        <v>4</v>
      </c>
      <c r="S114" s="76">
        <v>100</v>
      </c>
    </row>
    <row r="115" spans="1:19" ht="76.5" customHeight="1">
      <c r="A115" s="17"/>
      <c r="B115" s="89" t="s">
        <v>172</v>
      </c>
      <c r="C115" s="144"/>
      <c r="D115" s="68">
        <f>SUM(D116+D117+D118+D119)</f>
        <v>17354.64183</v>
      </c>
      <c r="E115" s="68">
        <f t="shared" ref="E115:M115" si="37">SUM(E116+E117+E118+E119)</f>
        <v>17354.64083</v>
      </c>
      <c r="F115" s="68">
        <f t="shared" si="37"/>
        <v>0</v>
      </c>
      <c r="G115" s="68">
        <f t="shared" si="37"/>
        <v>0</v>
      </c>
      <c r="H115" s="68">
        <f t="shared" si="37"/>
        <v>507.09827000000001</v>
      </c>
      <c r="I115" s="68">
        <f t="shared" si="37"/>
        <v>507.09827000000001</v>
      </c>
      <c r="J115" s="68">
        <f t="shared" si="37"/>
        <v>15304.797</v>
      </c>
      <c r="K115" s="68">
        <f t="shared" si="37"/>
        <v>15304.796</v>
      </c>
      <c r="L115" s="68">
        <f t="shared" si="37"/>
        <v>1542.74656</v>
      </c>
      <c r="M115" s="68">
        <f t="shared" si="37"/>
        <v>1542.74656</v>
      </c>
      <c r="N115" s="68">
        <v>100</v>
      </c>
      <c r="O115" s="68">
        <v>100</v>
      </c>
      <c r="P115" s="90"/>
      <c r="Q115" s="79"/>
      <c r="R115" s="79"/>
      <c r="S115" s="79"/>
    </row>
    <row r="116" spans="1:19" ht="204" customHeight="1">
      <c r="A116" s="17"/>
      <c r="B116" s="8" t="s">
        <v>275</v>
      </c>
      <c r="C116" s="144"/>
      <c r="D116" s="81">
        <f t="shared" ref="D116:E119" si="38">SUM(F116+H116+J116+L116)</f>
        <v>8346.5171200000004</v>
      </c>
      <c r="E116" s="81">
        <f t="shared" si="38"/>
        <v>8346.5161200000002</v>
      </c>
      <c r="F116" s="81">
        <v>0</v>
      </c>
      <c r="G116" s="81">
        <v>0</v>
      </c>
      <c r="H116" s="81">
        <v>222.72012000000001</v>
      </c>
      <c r="I116" s="81">
        <v>222.72012000000001</v>
      </c>
      <c r="J116" s="81">
        <v>8123.7969999999996</v>
      </c>
      <c r="K116" s="81">
        <v>8123.7960000000003</v>
      </c>
      <c r="L116" s="81">
        <v>0</v>
      </c>
      <c r="M116" s="81">
        <v>0</v>
      </c>
      <c r="N116" s="81">
        <v>100</v>
      </c>
      <c r="O116" s="81">
        <v>100</v>
      </c>
      <c r="P116" s="75" t="s">
        <v>180</v>
      </c>
      <c r="Q116" s="76">
        <v>100</v>
      </c>
      <c r="R116" s="76">
        <v>100</v>
      </c>
      <c r="S116" s="76">
        <v>100</v>
      </c>
    </row>
    <row r="117" spans="1:19" ht="204" customHeight="1">
      <c r="A117" s="17"/>
      <c r="B117" s="8" t="s">
        <v>276</v>
      </c>
      <c r="C117" s="144"/>
      <c r="D117" s="81">
        <f t="shared" si="38"/>
        <v>6562.2547400000003</v>
      </c>
      <c r="E117" s="81">
        <f t="shared" si="38"/>
        <v>6562.2547400000003</v>
      </c>
      <c r="F117" s="81">
        <v>0</v>
      </c>
      <c r="G117" s="81">
        <v>0</v>
      </c>
      <c r="H117" s="81">
        <v>284.37815000000001</v>
      </c>
      <c r="I117" s="81">
        <v>284.37815000000001</v>
      </c>
      <c r="J117" s="81">
        <v>5850.9</v>
      </c>
      <c r="K117" s="81">
        <v>5850.9</v>
      </c>
      <c r="L117" s="81">
        <v>426.97658999999999</v>
      </c>
      <c r="M117" s="81">
        <v>426.97658999999999</v>
      </c>
      <c r="N117" s="81">
        <v>100</v>
      </c>
      <c r="O117" s="81">
        <v>100</v>
      </c>
      <c r="P117" s="75" t="s">
        <v>181</v>
      </c>
      <c r="Q117" s="76">
        <v>100</v>
      </c>
      <c r="R117" s="76">
        <v>100</v>
      </c>
      <c r="S117" s="76">
        <v>100</v>
      </c>
    </row>
    <row r="118" spans="1:19" ht="204" customHeight="1">
      <c r="A118" s="17"/>
      <c r="B118" s="69" t="s">
        <v>173</v>
      </c>
      <c r="C118" s="144"/>
      <c r="D118" s="81">
        <f t="shared" si="38"/>
        <v>1401.73</v>
      </c>
      <c r="E118" s="81">
        <f t="shared" si="38"/>
        <v>1401.73</v>
      </c>
      <c r="F118" s="81">
        <v>0</v>
      </c>
      <c r="G118" s="81">
        <v>0</v>
      </c>
      <c r="H118" s="81">
        <v>0</v>
      </c>
      <c r="I118" s="81">
        <v>0</v>
      </c>
      <c r="J118" s="81">
        <v>1330.1</v>
      </c>
      <c r="K118" s="81">
        <v>1330.1</v>
      </c>
      <c r="L118" s="81">
        <v>71.63</v>
      </c>
      <c r="M118" s="81">
        <v>71.63</v>
      </c>
      <c r="N118" s="81">
        <v>100</v>
      </c>
      <c r="O118" s="81">
        <v>100</v>
      </c>
      <c r="P118" s="75" t="s">
        <v>182</v>
      </c>
      <c r="Q118" s="76">
        <v>100</v>
      </c>
      <c r="R118" s="76">
        <v>100</v>
      </c>
      <c r="S118" s="76">
        <v>100</v>
      </c>
    </row>
    <row r="119" spans="1:19" ht="204" customHeight="1">
      <c r="A119" s="17"/>
      <c r="B119" s="69" t="s">
        <v>282</v>
      </c>
      <c r="C119" s="144"/>
      <c r="D119" s="81">
        <f t="shared" si="38"/>
        <v>1044.1399699999999</v>
      </c>
      <c r="E119" s="81">
        <f t="shared" si="38"/>
        <v>1044.1399699999999</v>
      </c>
      <c r="F119" s="81">
        <v>0</v>
      </c>
      <c r="G119" s="81">
        <v>0</v>
      </c>
      <c r="H119" s="81">
        <v>0</v>
      </c>
      <c r="I119" s="81">
        <v>0</v>
      </c>
      <c r="J119" s="81">
        <v>0</v>
      </c>
      <c r="K119" s="81">
        <v>0</v>
      </c>
      <c r="L119" s="81">
        <v>1044.1399699999999</v>
      </c>
      <c r="M119" s="81">
        <v>1044.1399699999999</v>
      </c>
      <c r="N119" s="81">
        <v>100</v>
      </c>
      <c r="O119" s="81">
        <v>100</v>
      </c>
      <c r="P119" s="75" t="s">
        <v>283</v>
      </c>
      <c r="Q119" s="76">
        <v>100</v>
      </c>
      <c r="R119" s="76">
        <v>100</v>
      </c>
      <c r="S119" s="76">
        <v>100</v>
      </c>
    </row>
    <row r="120" spans="1:19" ht="204" customHeight="1">
      <c r="A120" s="235">
        <v>7</v>
      </c>
      <c r="B120" s="18" t="s">
        <v>253</v>
      </c>
      <c r="C120" s="145" t="s">
        <v>135</v>
      </c>
      <c r="D120" s="46">
        <v>6200</v>
      </c>
      <c r="E120" s="46">
        <v>6200</v>
      </c>
      <c r="F120" s="46">
        <f t="shared" ref="F120:I120" si="39">F124</f>
        <v>0</v>
      </c>
      <c r="G120" s="46">
        <f t="shared" si="39"/>
        <v>0</v>
      </c>
      <c r="H120" s="46">
        <f t="shared" si="39"/>
        <v>0</v>
      </c>
      <c r="I120" s="46">
        <f t="shared" si="39"/>
        <v>0</v>
      </c>
      <c r="J120" s="46">
        <v>6200</v>
      </c>
      <c r="K120" s="46">
        <v>6200</v>
      </c>
      <c r="L120" s="46">
        <v>0</v>
      </c>
      <c r="M120" s="46">
        <v>0</v>
      </c>
      <c r="N120" s="46">
        <v>100</v>
      </c>
      <c r="O120" s="46">
        <v>100</v>
      </c>
      <c r="P120" s="47"/>
      <c r="Q120" s="40"/>
      <c r="R120" s="40"/>
      <c r="S120" s="40"/>
    </row>
    <row r="121" spans="1:19" ht="204" customHeight="1">
      <c r="A121" s="19"/>
      <c r="B121" s="128" t="s">
        <v>242</v>
      </c>
      <c r="C121" s="236"/>
      <c r="D121" s="237">
        <v>0</v>
      </c>
      <c r="E121" s="237">
        <v>0</v>
      </c>
      <c r="F121" s="238">
        <v>0</v>
      </c>
      <c r="G121" s="238">
        <v>0</v>
      </c>
      <c r="H121" s="238">
        <v>0</v>
      </c>
      <c r="I121" s="238">
        <v>0</v>
      </c>
      <c r="J121" s="238">
        <v>0</v>
      </c>
      <c r="K121" s="238">
        <v>0</v>
      </c>
      <c r="L121" s="238">
        <v>0</v>
      </c>
      <c r="M121" s="238">
        <v>0</v>
      </c>
      <c r="N121" s="238"/>
      <c r="O121" s="238"/>
      <c r="P121" s="20"/>
      <c r="Q121" s="239"/>
      <c r="R121" s="239"/>
      <c r="S121" s="239"/>
    </row>
    <row r="122" spans="1:19" ht="204" customHeight="1">
      <c r="A122" s="15"/>
      <c r="B122" s="128" t="s">
        <v>241</v>
      </c>
      <c r="C122" s="254"/>
      <c r="D122" s="255">
        <v>0</v>
      </c>
      <c r="E122" s="255">
        <v>0</v>
      </c>
      <c r="F122" s="256">
        <v>0</v>
      </c>
      <c r="G122" s="256">
        <v>0</v>
      </c>
      <c r="H122" s="256">
        <v>0</v>
      </c>
      <c r="I122" s="256">
        <v>0</v>
      </c>
      <c r="J122" s="256">
        <v>0</v>
      </c>
      <c r="K122" s="256">
        <v>0</v>
      </c>
      <c r="L122" s="256">
        <v>0</v>
      </c>
      <c r="M122" s="256">
        <v>0</v>
      </c>
      <c r="N122" s="256"/>
      <c r="O122" s="256"/>
      <c r="P122" s="20" t="s">
        <v>280</v>
      </c>
      <c r="Q122" s="257">
        <v>58</v>
      </c>
      <c r="R122" s="257">
        <v>84</v>
      </c>
      <c r="S122" s="257">
        <v>145</v>
      </c>
    </row>
    <row r="123" spans="1:19" ht="204" customHeight="1">
      <c r="A123" s="15"/>
      <c r="B123" s="128" t="s">
        <v>243</v>
      </c>
      <c r="C123" s="258"/>
      <c r="D123" s="255">
        <v>0</v>
      </c>
      <c r="E123" s="255">
        <v>0</v>
      </c>
      <c r="F123" s="256">
        <v>0</v>
      </c>
      <c r="G123" s="256">
        <v>0</v>
      </c>
      <c r="H123" s="256">
        <v>0</v>
      </c>
      <c r="I123" s="256">
        <v>0</v>
      </c>
      <c r="J123" s="256">
        <v>0</v>
      </c>
      <c r="K123" s="256">
        <v>0</v>
      </c>
      <c r="L123" s="256">
        <v>0</v>
      </c>
      <c r="M123" s="256">
        <v>0</v>
      </c>
      <c r="N123" s="256"/>
      <c r="O123" s="256"/>
      <c r="P123" s="185" t="s">
        <v>127</v>
      </c>
      <c r="Q123" s="257">
        <v>9500</v>
      </c>
      <c r="R123" s="257">
        <v>11139</v>
      </c>
      <c r="S123" s="257">
        <v>117.3</v>
      </c>
    </row>
    <row r="124" spans="1:19" ht="204" customHeight="1">
      <c r="A124" s="19"/>
      <c r="B124" s="75" t="s">
        <v>244</v>
      </c>
      <c r="C124" s="200"/>
      <c r="D124" s="190">
        <v>6200</v>
      </c>
      <c r="E124" s="190">
        <v>6200</v>
      </c>
      <c r="F124" s="190">
        <v>0</v>
      </c>
      <c r="G124" s="191">
        <v>0</v>
      </c>
      <c r="H124" s="191">
        <v>0</v>
      </c>
      <c r="I124" s="191">
        <v>0</v>
      </c>
      <c r="J124" s="190">
        <v>6200</v>
      </c>
      <c r="K124" s="190">
        <v>6200</v>
      </c>
      <c r="L124" s="191">
        <v>0</v>
      </c>
      <c r="M124" s="191">
        <v>0</v>
      </c>
      <c r="N124" s="191">
        <v>100</v>
      </c>
      <c r="O124" s="191">
        <v>100</v>
      </c>
      <c r="P124" s="199"/>
      <c r="Q124" s="193"/>
      <c r="R124" s="201"/>
      <c r="S124" s="202"/>
    </row>
    <row r="125" spans="1:19" ht="204" customHeight="1">
      <c r="A125" s="15"/>
      <c r="B125" s="198" t="s">
        <v>246</v>
      </c>
      <c r="C125" s="192"/>
      <c r="D125" s="190">
        <v>6000</v>
      </c>
      <c r="E125" s="190">
        <v>6000</v>
      </c>
      <c r="F125" s="191">
        <v>0</v>
      </c>
      <c r="G125" s="191">
        <v>0</v>
      </c>
      <c r="H125" s="191">
        <v>0</v>
      </c>
      <c r="I125" s="191">
        <v>0</v>
      </c>
      <c r="J125" s="191">
        <v>6000</v>
      </c>
      <c r="K125" s="191">
        <v>6000</v>
      </c>
      <c r="L125" s="191">
        <v>0</v>
      </c>
      <c r="M125" s="191">
        <v>0</v>
      </c>
      <c r="N125" s="191">
        <v>100</v>
      </c>
      <c r="O125" s="191">
        <v>100</v>
      </c>
      <c r="P125" s="199" t="s">
        <v>245</v>
      </c>
      <c r="Q125" s="203">
        <v>6</v>
      </c>
      <c r="R125" s="203">
        <v>6</v>
      </c>
      <c r="S125" s="64">
        <v>100</v>
      </c>
    </row>
    <row r="126" spans="1:19" ht="204" customHeight="1">
      <c r="A126" s="15"/>
      <c r="B126" s="75" t="s">
        <v>129</v>
      </c>
      <c r="C126" s="189"/>
      <c r="D126" s="190">
        <v>3000</v>
      </c>
      <c r="E126" s="190">
        <v>3000</v>
      </c>
      <c r="F126" s="191">
        <v>0</v>
      </c>
      <c r="G126" s="191">
        <v>0</v>
      </c>
      <c r="H126" s="191">
        <v>0</v>
      </c>
      <c r="I126" s="191">
        <v>0</v>
      </c>
      <c r="J126" s="190">
        <v>3000</v>
      </c>
      <c r="K126" s="190">
        <v>3000</v>
      </c>
      <c r="L126" s="191">
        <v>0</v>
      </c>
      <c r="M126" s="191">
        <v>0</v>
      </c>
      <c r="N126" s="191">
        <v>100</v>
      </c>
      <c r="O126" s="191">
        <v>100</v>
      </c>
      <c r="P126" s="8" t="s">
        <v>131</v>
      </c>
      <c r="Q126" s="64">
        <v>6</v>
      </c>
      <c r="R126" s="64">
        <v>6</v>
      </c>
      <c r="S126" s="64">
        <v>100</v>
      </c>
    </row>
    <row r="127" spans="1:19" ht="204" customHeight="1">
      <c r="A127" s="15"/>
      <c r="B127" s="75" t="s">
        <v>130</v>
      </c>
      <c r="C127" s="192"/>
      <c r="D127" s="190">
        <v>4000</v>
      </c>
      <c r="E127" s="190">
        <v>4000</v>
      </c>
      <c r="F127" s="191">
        <v>0</v>
      </c>
      <c r="G127" s="191">
        <v>0</v>
      </c>
      <c r="H127" s="191">
        <v>0</v>
      </c>
      <c r="I127" s="191">
        <v>0</v>
      </c>
      <c r="J127" s="190">
        <v>4000</v>
      </c>
      <c r="K127" s="190">
        <v>4000</v>
      </c>
      <c r="L127" s="191">
        <v>0</v>
      </c>
      <c r="M127" s="191">
        <v>0</v>
      </c>
      <c r="N127" s="191">
        <v>100</v>
      </c>
      <c r="O127" s="191">
        <v>100</v>
      </c>
      <c r="P127" s="8" t="s">
        <v>128</v>
      </c>
      <c r="Q127" s="193">
        <v>278.60000000000002</v>
      </c>
      <c r="R127" s="194">
        <v>284.3</v>
      </c>
      <c r="S127" s="195">
        <v>102.1</v>
      </c>
    </row>
    <row r="128" spans="1:19" ht="204" customHeight="1">
      <c r="A128" s="15"/>
      <c r="B128" s="112" t="s">
        <v>247</v>
      </c>
      <c r="C128" s="258"/>
      <c r="D128" s="255">
        <v>0</v>
      </c>
      <c r="E128" s="255">
        <v>0</v>
      </c>
      <c r="F128" s="259">
        <v>0</v>
      </c>
      <c r="G128" s="259">
        <v>0</v>
      </c>
      <c r="H128" s="259">
        <v>0</v>
      </c>
      <c r="I128" s="259">
        <v>0</v>
      </c>
      <c r="J128" s="255">
        <v>0</v>
      </c>
      <c r="K128" s="255">
        <v>0</v>
      </c>
      <c r="L128" s="259">
        <v>0</v>
      </c>
      <c r="M128" s="259">
        <v>0</v>
      </c>
      <c r="N128" s="259"/>
      <c r="O128" s="259"/>
      <c r="P128" s="96" t="s">
        <v>248</v>
      </c>
      <c r="Q128" s="239">
        <v>1450</v>
      </c>
      <c r="R128" s="239">
        <v>1450</v>
      </c>
      <c r="S128" s="96">
        <v>100</v>
      </c>
    </row>
    <row r="129" spans="1:19" ht="204" customHeight="1">
      <c r="A129" s="15"/>
      <c r="B129" s="75" t="s">
        <v>134</v>
      </c>
      <c r="C129" s="192"/>
      <c r="D129" s="191">
        <v>200</v>
      </c>
      <c r="E129" s="191">
        <v>200</v>
      </c>
      <c r="F129" s="191">
        <v>0</v>
      </c>
      <c r="G129" s="191">
        <v>0</v>
      </c>
      <c r="H129" s="191">
        <v>0</v>
      </c>
      <c r="I129" s="191">
        <v>0</v>
      </c>
      <c r="J129" s="191">
        <v>200</v>
      </c>
      <c r="K129" s="191">
        <v>200</v>
      </c>
      <c r="L129" s="191">
        <v>0</v>
      </c>
      <c r="M129" s="191">
        <v>0</v>
      </c>
      <c r="N129" s="191">
        <v>100</v>
      </c>
      <c r="O129" s="191">
        <v>100</v>
      </c>
      <c r="P129" s="199" t="s">
        <v>132</v>
      </c>
      <c r="Q129" s="64">
        <v>13500</v>
      </c>
      <c r="R129" s="64">
        <v>15253</v>
      </c>
      <c r="S129" s="64">
        <v>113</v>
      </c>
    </row>
    <row r="130" spans="1:19" ht="204" customHeight="1">
      <c r="A130" s="19"/>
      <c r="B130" s="112" t="s">
        <v>249</v>
      </c>
      <c r="C130" s="254"/>
      <c r="D130" s="259">
        <v>0</v>
      </c>
      <c r="E130" s="259">
        <v>0</v>
      </c>
      <c r="F130" s="259">
        <v>0</v>
      </c>
      <c r="G130" s="259">
        <v>0</v>
      </c>
      <c r="H130" s="259">
        <v>0</v>
      </c>
      <c r="I130" s="259">
        <v>0</v>
      </c>
      <c r="J130" s="259">
        <v>0</v>
      </c>
      <c r="K130" s="259">
        <v>0</v>
      </c>
      <c r="L130" s="259">
        <v>0</v>
      </c>
      <c r="M130" s="259">
        <v>0</v>
      </c>
      <c r="N130" s="259"/>
      <c r="O130" s="259"/>
      <c r="P130" s="96" t="s">
        <v>250</v>
      </c>
      <c r="Q130" s="239">
        <v>66</v>
      </c>
      <c r="R130" s="239">
        <v>66</v>
      </c>
      <c r="S130" s="239">
        <v>100</v>
      </c>
    </row>
    <row r="131" spans="1:19" ht="204" customHeight="1">
      <c r="A131" s="19"/>
      <c r="B131" s="75" t="s">
        <v>96</v>
      </c>
      <c r="C131" s="192"/>
      <c r="D131" s="196">
        <v>0</v>
      </c>
      <c r="E131" s="196">
        <v>0</v>
      </c>
      <c r="F131" s="196">
        <v>0</v>
      </c>
      <c r="G131" s="196">
        <v>0</v>
      </c>
      <c r="H131" s="196">
        <v>0</v>
      </c>
      <c r="I131" s="196">
        <v>0</v>
      </c>
      <c r="J131" s="196">
        <v>0</v>
      </c>
      <c r="K131" s="196">
        <v>0</v>
      </c>
      <c r="L131" s="196">
        <v>0</v>
      </c>
      <c r="M131" s="196">
        <v>0</v>
      </c>
      <c r="N131" s="196">
        <v>0</v>
      </c>
      <c r="O131" s="196">
        <v>0</v>
      </c>
      <c r="P131" s="197"/>
      <c r="Q131" s="64"/>
      <c r="R131" s="64"/>
      <c r="S131" s="64"/>
    </row>
    <row r="132" spans="1:19" ht="204" customHeight="1">
      <c r="A132" s="19"/>
      <c r="B132" s="198" t="s">
        <v>251</v>
      </c>
      <c r="C132" s="189"/>
      <c r="D132" s="191">
        <v>0</v>
      </c>
      <c r="E132" s="191">
        <v>0</v>
      </c>
      <c r="F132" s="191">
        <v>0</v>
      </c>
      <c r="G132" s="191">
        <v>0</v>
      </c>
      <c r="H132" s="191">
        <v>0</v>
      </c>
      <c r="I132" s="191">
        <v>0</v>
      </c>
      <c r="J132" s="191">
        <v>0</v>
      </c>
      <c r="K132" s="191">
        <v>0</v>
      </c>
      <c r="L132" s="191">
        <v>0</v>
      </c>
      <c r="M132" s="191">
        <v>0</v>
      </c>
      <c r="N132" s="191">
        <v>0</v>
      </c>
      <c r="O132" s="191">
        <v>0</v>
      </c>
      <c r="P132" s="197" t="s">
        <v>277</v>
      </c>
      <c r="Q132" s="64">
        <v>2</v>
      </c>
      <c r="R132" s="64">
        <v>2</v>
      </c>
      <c r="S132" s="64">
        <v>100</v>
      </c>
    </row>
    <row r="133" spans="1:19" ht="204" customHeight="1">
      <c r="A133" s="19"/>
      <c r="B133" s="75" t="s">
        <v>252</v>
      </c>
      <c r="C133" s="192"/>
      <c r="D133" s="191">
        <v>0</v>
      </c>
      <c r="E133" s="191">
        <v>0</v>
      </c>
      <c r="F133" s="191">
        <v>0</v>
      </c>
      <c r="G133" s="191">
        <v>0</v>
      </c>
      <c r="H133" s="191">
        <v>0</v>
      </c>
      <c r="I133" s="191">
        <v>0</v>
      </c>
      <c r="J133" s="191">
        <v>0</v>
      </c>
      <c r="K133" s="191">
        <v>0</v>
      </c>
      <c r="L133" s="191">
        <v>0</v>
      </c>
      <c r="M133" s="191">
        <v>0</v>
      </c>
      <c r="N133" s="191">
        <v>0</v>
      </c>
      <c r="O133" s="191">
        <v>0</v>
      </c>
      <c r="P133" s="91" t="s">
        <v>133</v>
      </c>
      <c r="Q133" s="64">
        <v>415</v>
      </c>
      <c r="R133" s="64">
        <v>415</v>
      </c>
      <c r="S133" s="64">
        <v>100</v>
      </c>
    </row>
    <row r="134" spans="1:19" s="5" customFormat="1" ht="204" customHeight="1">
      <c r="A134" s="22">
        <v>8</v>
      </c>
      <c r="B134" s="48" t="s">
        <v>184</v>
      </c>
      <c r="C134" s="146" t="s">
        <v>135</v>
      </c>
      <c r="D134" s="41">
        <v>8835.7494600000009</v>
      </c>
      <c r="E134" s="41">
        <v>8834.1</v>
      </c>
      <c r="F134" s="41">
        <f t="shared" ref="F134:M134" si="40">SUM(F135+F136+F137)</f>
        <v>0</v>
      </c>
      <c r="G134" s="41">
        <f t="shared" si="40"/>
        <v>0</v>
      </c>
      <c r="H134" s="41">
        <v>2576.6127200000001</v>
      </c>
      <c r="I134" s="41">
        <v>2576.6127200000001</v>
      </c>
      <c r="J134" s="41">
        <v>6259.13</v>
      </c>
      <c r="K134" s="41">
        <v>6257.49</v>
      </c>
      <c r="L134" s="41">
        <f t="shared" si="40"/>
        <v>0</v>
      </c>
      <c r="M134" s="41">
        <f t="shared" si="40"/>
        <v>0</v>
      </c>
      <c r="N134" s="49" t="s">
        <v>136</v>
      </c>
      <c r="O134" s="50">
        <v>99.98</v>
      </c>
      <c r="P134" s="51"/>
      <c r="Q134" s="9"/>
      <c r="R134" s="9"/>
      <c r="S134" s="9"/>
    </row>
    <row r="135" spans="1:19" s="5" customFormat="1" ht="204" customHeight="1">
      <c r="A135" s="23"/>
      <c r="B135" s="123" t="s">
        <v>97</v>
      </c>
      <c r="C135" s="147"/>
      <c r="D135" s="127" t="s">
        <v>295</v>
      </c>
      <c r="E135" s="127" t="s">
        <v>295</v>
      </c>
      <c r="F135" s="124">
        <v>0</v>
      </c>
      <c r="G135" s="124">
        <v>0</v>
      </c>
      <c r="H135" s="127" t="s">
        <v>293</v>
      </c>
      <c r="I135" s="127" t="s">
        <v>293</v>
      </c>
      <c r="J135" s="127" t="s">
        <v>294</v>
      </c>
      <c r="K135" s="127" t="s">
        <v>294</v>
      </c>
      <c r="L135" s="127" t="s">
        <v>185</v>
      </c>
      <c r="M135" s="127" t="s">
        <v>185</v>
      </c>
      <c r="N135" s="125">
        <v>100</v>
      </c>
      <c r="O135" s="125">
        <v>100</v>
      </c>
      <c r="P135" s="20" t="s">
        <v>186</v>
      </c>
      <c r="Q135" s="20">
        <v>0</v>
      </c>
      <c r="R135" s="20">
        <v>0</v>
      </c>
      <c r="S135" s="20">
        <v>100</v>
      </c>
    </row>
    <row r="136" spans="1:19" s="5" customFormat="1" ht="204" customHeight="1">
      <c r="A136" s="23"/>
      <c r="B136" s="123" t="s">
        <v>98</v>
      </c>
      <c r="C136" s="147"/>
      <c r="D136" s="124">
        <v>334.51</v>
      </c>
      <c r="E136" s="124">
        <v>334.51</v>
      </c>
      <c r="F136" s="124">
        <v>0</v>
      </c>
      <c r="G136" s="124">
        <v>0</v>
      </c>
      <c r="H136" s="124">
        <v>0</v>
      </c>
      <c r="I136" s="124">
        <v>0</v>
      </c>
      <c r="J136" s="124">
        <v>334.51</v>
      </c>
      <c r="K136" s="124">
        <v>334.51</v>
      </c>
      <c r="L136" s="124">
        <v>0</v>
      </c>
      <c r="M136" s="124">
        <v>0</v>
      </c>
      <c r="N136" s="125">
        <v>100</v>
      </c>
      <c r="O136" s="125">
        <v>100</v>
      </c>
      <c r="P136" s="20" t="s">
        <v>187</v>
      </c>
      <c r="Q136" s="126">
        <v>0.53</v>
      </c>
      <c r="R136" s="126">
        <v>0.53</v>
      </c>
      <c r="S136" s="20">
        <v>100</v>
      </c>
    </row>
    <row r="137" spans="1:19" s="5" customFormat="1" ht="204" customHeight="1">
      <c r="A137" s="23"/>
      <c r="B137" s="123" t="s">
        <v>99</v>
      </c>
      <c r="C137" s="148"/>
      <c r="D137" s="127" t="s">
        <v>296</v>
      </c>
      <c r="E137" s="127" t="s">
        <v>297</v>
      </c>
      <c r="F137" s="124">
        <v>0</v>
      </c>
      <c r="G137" s="124">
        <v>0</v>
      </c>
      <c r="H137" s="127" t="s">
        <v>298</v>
      </c>
      <c r="I137" s="127" t="s">
        <v>298</v>
      </c>
      <c r="J137" s="127" t="s">
        <v>299</v>
      </c>
      <c r="K137" s="127" t="s">
        <v>300</v>
      </c>
      <c r="L137" s="124">
        <v>0</v>
      </c>
      <c r="M137" s="124">
        <v>0</v>
      </c>
      <c r="N137" s="125">
        <v>100</v>
      </c>
      <c r="O137" s="125">
        <v>99.97</v>
      </c>
      <c r="P137" s="124" t="s">
        <v>190</v>
      </c>
      <c r="Q137" s="124" t="s">
        <v>188</v>
      </c>
      <c r="R137" s="124" t="s">
        <v>188</v>
      </c>
      <c r="S137" s="124" t="s">
        <v>189</v>
      </c>
    </row>
    <row r="138" spans="1:19" s="5" customFormat="1" ht="204" customHeight="1">
      <c r="A138" s="59">
        <v>9</v>
      </c>
      <c r="B138" s="39" t="s">
        <v>201</v>
      </c>
      <c r="C138" s="149" t="s">
        <v>135</v>
      </c>
      <c r="D138" s="230">
        <v>338.7</v>
      </c>
      <c r="E138" s="230">
        <v>338.7</v>
      </c>
      <c r="F138" s="230">
        <v>0</v>
      </c>
      <c r="G138" s="230">
        <v>0</v>
      </c>
      <c r="H138" s="230">
        <v>328.7</v>
      </c>
      <c r="I138" s="230">
        <v>328.7</v>
      </c>
      <c r="J138" s="230">
        <v>10</v>
      </c>
      <c r="K138" s="230">
        <v>10</v>
      </c>
      <c r="L138" s="42">
        <v>0</v>
      </c>
      <c r="M138" s="42">
        <v>0</v>
      </c>
      <c r="N138" s="10">
        <v>100</v>
      </c>
      <c r="O138" s="10">
        <v>100</v>
      </c>
      <c r="P138" s="52"/>
      <c r="Q138" s="43"/>
      <c r="R138" s="43"/>
      <c r="S138" s="43"/>
    </row>
    <row r="139" spans="1:19" s="5" customFormat="1" ht="204" customHeight="1">
      <c r="A139" s="30"/>
      <c r="B139" s="96" t="s">
        <v>198</v>
      </c>
      <c r="C139" s="147"/>
      <c r="D139" s="231">
        <v>338.7</v>
      </c>
      <c r="E139" s="231">
        <v>338.7</v>
      </c>
      <c r="F139" s="231">
        <v>0</v>
      </c>
      <c r="G139" s="231">
        <v>0</v>
      </c>
      <c r="H139" s="231">
        <v>328.7</v>
      </c>
      <c r="I139" s="231">
        <v>328.7</v>
      </c>
      <c r="J139" s="231">
        <v>10</v>
      </c>
      <c r="K139" s="231">
        <v>10</v>
      </c>
      <c r="L139" s="231">
        <v>0</v>
      </c>
      <c r="M139" s="231">
        <v>0</v>
      </c>
      <c r="N139" s="21">
        <v>100</v>
      </c>
      <c r="O139" s="21">
        <v>100</v>
      </c>
      <c r="P139" s="115" t="s">
        <v>191</v>
      </c>
      <c r="Q139" s="96">
        <v>60</v>
      </c>
      <c r="R139" s="96">
        <v>60</v>
      </c>
      <c r="S139" s="96">
        <v>100</v>
      </c>
    </row>
    <row r="140" spans="1:19" s="5" customFormat="1" ht="204" customHeight="1">
      <c r="A140" s="27"/>
      <c r="B140" s="96"/>
      <c r="C140" s="232"/>
      <c r="D140" s="231"/>
      <c r="E140" s="231"/>
      <c r="F140" s="231"/>
      <c r="G140" s="231"/>
      <c r="H140" s="231"/>
      <c r="I140" s="231"/>
      <c r="J140" s="231"/>
      <c r="K140" s="231"/>
      <c r="L140" s="231"/>
      <c r="M140" s="231"/>
      <c r="N140" s="21"/>
      <c r="O140" s="21"/>
      <c r="P140" s="115" t="s">
        <v>123</v>
      </c>
      <c r="Q140" s="240" t="s">
        <v>192</v>
      </c>
      <c r="R140" s="240" t="s">
        <v>192</v>
      </c>
      <c r="S140" s="240">
        <v>100</v>
      </c>
    </row>
    <row r="141" spans="1:19" s="5" customFormat="1" ht="204" customHeight="1">
      <c r="A141" s="27"/>
      <c r="B141" s="96" t="s">
        <v>199</v>
      </c>
      <c r="C141" s="147"/>
      <c r="D141" s="231">
        <v>0</v>
      </c>
      <c r="E141" s="231">
        <v>0</v>
      </c>
      <c r="F141" s="231">
        <v>0</v>
      </c>
      <c r="G141" s="231">
        <v>0</v>
      </c>
      <c r="H141" s="231">
        <v>0</v>
      </c>
      <c r="I141" s="231">
        <v>0</v>
      </c>
      <c r="J141" s="231">
        <v>0</v>
      </c>
      <c r="K141" s="231"/>
      <c r="L141" s="231">
        <v>0</v>
      </c>
      <c r="M141" s="231">
        <v>0</v>
      </c>
      <c r="N141" s="21">
        <v>0</v>
      </c>
      <c r="O141" s="21">
        <v>0</v>
      </c>
      <c r="P141" s="115" t="s">
        <v>193</v>
      </c>
      <c r="Q141" s="240">
        <v>31</v>
      </c>
      <c r="R141" s="240">
        <v>31</v>
      </c>
      <c r="S141" s="240">
        <v>100</v>
      </c>
    </row>
    <row r="142" spans="1:19" s="5" customFormat="1" ht="15.75" customHeight="1">
      <c r="A142" s="27"/>
      <c r="B142" s="96"/>
      <c r="C142" s="232"/>
      <c r="D142" s="231"/>
      <c r="E142" s="231"/>
      <c r="F142" s="231"/>
      <c r="G142" s="231"/>
      <c r="H142" s="231"/>
      <c r="I142" s="231"/>
      <c r="J142" s="231"/>
      <c r="K142" s="231"/>
      <c r="L142" s="231"/>
      <c r="M142" s="231"/>
      <c r="N142" s="21"/>
      <c r="O142" s="21"/>
      <c r="P142" s="115" t="s">
        <v>194</v>
      </c>
      <c r="Q142" s="240">
        <v>72</v>
      </c>
      <c r="R142" s="240">
        <v>72</v>
      </c>
      <c r="S142" s="240">
        <v>100</v>
      </c>
    </row>
    <row r="143" spans="1:19" s="5" customFormat="1" ht="49.5" customHeight="1">
      <c r="A143" s="27"/>
      <c r="B143" s="99"/>
      <c r="C143" s="232"/>
      <c r="D143" s="231"/>
      <c r="E143" s="231"/>
      <c r="F143" s="231"/>
      <c r="G143" s="231"/>
      <c r="H143" s="231"/>
      <c r="I143" s="231"/>
      <c r="J143" s="231"/>
      <c r="K143" s="231"/>
      <c r="L143" s="231"/>
      <c r="M143" s="231"/>
      <c r="N143" s="21"/>
      <c r="O143" s="21"/>
      <c r="P143" s="96" t="s">
        <v>195</v>
      </c>
      <c r="Q143" s="239">
        <v>4</v>
      </c>
      <c r="R143" s="239">
        <v>4</v>
      </c>
      <c r="S143" s="239">
        <v>100</v>
      </c>
    </row>
    <row r="144" spans="1:19" s="5" customFormat="1" ht="36.75" customHeight="1">
      <c r="A144" s="27"/>
      <c r="B144" s="96" t="s">
        <v>200</v>
      </c>
      <c r="C144" s="232"/>
      <c r="D144" s="231">
        <v>0</v>
      </c>
      <c r="E144" s="231">
        <v>0</v>
      </c>
      <c r="F144" s="231">
        <v>0</v>
      </c>
      <c r="G144" s="231">
        <v>0</v>
      </c>
      <c r="H144" s="231">
        <v>0</v>
      </c>
      <c r="I144" s="231">
        <v>0</v>
      </c>
      <c r="J144" s="231">
        <v>0</v>
      </c>
      <c r="K144" s="231">
        <v>0</v>
      </c>
      <c r="L144" s="231">
        <v>0</v>
      </c>
      <c r="M144" s="231">
        <v>0</v>
      </c>
      <c r="N144" s="21">
        <v>0</v>
      </c>
      <c r="O144" s="21">
        <v>0</v>
      </c>
      <c r="P144" s="115" t="s">
        <v>196</v>
      </c>
      <c r="Q144" s="239">
        <v>25</v>
      </c>
      <c r="R144" s="239">
        <v>25</v>
      </c>
      <c r="S144" s="239">
        <v>100</v>
      </c>
    </row>
    <row r="145" spans="1:19" s="5" customFormat="1" ht="43.5" customHeight="1">
      <c r="A145" s="27"/>
      <c r="B145" s="233"/>
      <c r="C145" s="234"/>
      <c r="D145" s="231"/>
      <c r="E145" s="231"/>
      <c r="F145" s="231"/>
      <c r="G145" s="231"/>
      <c r="H145" s="231"/>
      <c r="I145" s="231"/>
      <c r="J145" s="231"/>
      <c r="K145" s="231"/>
      <c r="L145" s="231"/>
      <c r="M145" s="231"/>
      <c r="N145" s="21"/>
      <c r="O145" s="21"/>
      <c r="P145" s="96" t="s">
        <v>197</v>
      </c>
      <c r="Q145" s="239">
        <v>12</v>
      </c>
      <c r="R145" s="239">
        <v>12</v>
      </c>
      <c r="S145" s="239">
        <v>100</v>
      </c>
    </row>
    <row r="146" spans="1:19" s="5" customFormat="1" ht="52.5" customHeight="1">
      <c r="A146" s="10">
        <v>10</v>
      </c>
      <c r="B146" s="53" t="s">
        <v>111</v>
      </c>
      <c r="C146" s="149" t="s">
        <v>135</v>
      </c>
      <c r="D146" s="54">
        <v>133042.03</v>
      </c>
      <c r="E146" s="54">
        <v>132957.34</v>
      </c>
      <c r="F146" s="54">
        <f t="shared" ref="F146:I146" si="41">SUM(F147+F151)</f>
        <v>0</v>
      </c>
      <c r="G146" s="54">
        <f t="shared" si="41"/>
        <v>0</v>
      </c>
      <c r="H146" s="54">
        <f t="shared" si="41"/>
        <v>108334</v>
      </c>
      <c r="I146" s="54">
        <f t="shared" si="41"/>
        <v>108249.32</v>
      </c>
      <c r="J146" s="54">
        <v>24708.03</v>
      </c>
      <c r="K146" s="54">
        <v>24708.02</v>
      </c>
      <c r="L146" s="54">
        <v>0</v>
      </c>
      <c r="M146" s="54">
        <v>0</v>
      </c>
      <c r="N146" s="55">
        <v>100</v>
      </c>
      <c r="O146" s="10">
        <v>94.2</v>
      </c>
      <c r="P146" s="52"/>
      <c r="Q146" s="43"/>
      <c r="R146" s="43"/>
      <c r="S146" s="43"/>
    </row>
    <row r="147" spans="1:19" s="5" customFormat="1" ht="94.5" customHeight="1">
      <c r="A147" s="21"/>
      <c r="B147" s="11" t="s">
        <v>278</v>
      </c>
      <c r="C147" s="150"/>
      <c r="D147" s="58">
        <f>SUM(D148+D150+D149)</f>
        <v>132992.09999999998</v>
      </c>
      <c r="E147" s="58">
        <f>I147+K147</f>
        <v>132907.42000000001</v>
      </c>
      <c r="F147" s="58">
        <f t="shared" ref="F147:I147" si="42">SUM(F148+F150+F149)</f>
        <v>0</v>
      </c>
      <c r="G147" s="58">
        <f t="shared" si="42"/>
        <v>0</v>
      </c>
      <c r="H147" s="58">
        <f t="shared" si="42"/>
        <v>108334</v>
      </c>
      <c r="I147" s="58">
        <f t="shared" si="42"/>
        <v>108249.32</v>
      </c>
      <c r="J147" s="58">
        <f>SUM(J148+J150+J149)</f>
        <v>24658.1</v>
      </c>
      <c r="K147" s="58">
        <f t="shared" ref="K147" si="43">SUM(K148+K150+K149)</f>
        <v>24658.1</v>
      </c>
      <c r="L147" s="58">
        <f t="shared" ref="L147" si="44">SUM(L148+L150+L149)</f>
        <v>0</v>
      </c>
      <c r="M147" s="58">
        <f t="shared" ref="M147" si="45">SUM(M148+M150+M149)</f>
        <v>0</v>
      </c>
      <c r="N147" s="59">
        <v>100</v>
      </c>
      <c r="O147" s="59">
        <v>94.2</v>
      </c>
      <c r="P147" s="20"/>
      <c r="Q147" s="60"/>
      <c r="R147" s="60"/>
      <c r="S147" s="60"/>
    </row>
    <row r="148" spans="1:19" s="5" customFormat="1" ht="24" customHeight="1">
      <c r="A148" s="20"/>
      <c r="B148" s="20" t="s">
        <v>112</v>
      </c>
      <c r="C148" s="151"/>
      <c r="D148" s="61">
        <f>H148+J148</f>
        <v>114475.79999999999</v>
      </c>
      <c r="E148" s="61">
        <f>I148+K148</f>
        <v>114475.42</v>
      </c>
      <c r="F148" s="61">
        <v>0</v>
      </c>
      <c r="G148" s="61">
        <v>0</v>
      </c>
      <c r="H148" s="61">
        <v>101613.9</v>
      </c>
      <c r="I148" s="61">
        <v>101613.52</v>
      </c>
      <c r="J148" s="61">
        <v>12861.9</v>
      </c>
      <c r="K148" s="61">
        <v>12861.9</v>
      </c>
      <c r="L148" s="61">
        <v>0</v>
      </c>
      <c r="M148" s="61">
        <v>0</v>
      </c>
      <c r="N148" s="60">
        <v>100</v>
      </c>
      <c r="O148" s="60">
        <v>93.4</v>
      </c>
      <c r="P148" s="20" t="s">
        <v>100</v>
      </c>
      <c r="Q148" s="62">
        <v>0.4073</v>
      </c>
      <c r="R148" s="62">
        <v>0.4073</v>
      </c>
      <c r="S148" s="60">
        <v>100</v>
      </c>
    </row>
    <row r="149" spans="1:19" s="5" customFormat="1" ht="90" customHeight="1">
      <c r="A149" s="28"/>
      <c r="B149" s="20" t="s">
        <v>113</v>
      </c>
      <c r="C149" s="151"/>
      <c r="D149" s="61">
        <v>11301.9</v>
      </c>
      <c r="E149" s="61">
        <v>11301.9</v>
      </c>
      <c r="F149" s="61">
        <v>0</v>
      </c>
      <c r="G149" s="61">
        <v>0</v>
      </c>
      <c r="H149" s="61">
        <v>0</v>
      </c>
      <c r="I149" s="61">
        <v>0</v>
      </c>
      <c r="J149" s="61">
        <v>11301.9</v>
      </c>
      <c r="K149" s="61">
        <v>11301.9</v>
      </c>
      <c r="L149" s="61">
        <v>0</v>
      </c>
      <c r="M149" s="61">
        <v>0</v>
      </c>
      <c r="N149" s="60">
        <v>100</v>
      </c>
      <c r="O149" s="60">
        <v>100</v>
      </c>
      <c r="P149" s="20" t="s">
        <v>256</v>
      </c>
      <c r="Q149" s="60">
        <v>1717</v>
      </c>
      <c r="R149" s="60">
        <v>1717</v>
      </c>
      <c r="S149" s="60">
        <v>100</v>
      </c>
    </row>
    <row r="150" spans="1:19" s="5" customFormat="1" ht="70.5" customHeight="1">
      <c r="A150" s="28"/>
      <c r="B150" s="20" t="s">
        <v>114</v>
      </c>
      <c r="C150" s="151"/>
      <c r="D150" s="61">
        <v>7214.4</v>
      </c>
      <c r="E150" s="61">
        <v>7214.4</v>
      </c>
      <c r="F150" s="61">
        <v>0</v>
      </c>
      <c r="G150" s="61">
        <v>0</v>
      </c>
      <c r="H150" s="61">
        <v>6720.1</v>
      </c>
      <c r="I150" s="61">
        <v>6635.8</v>
      </c>
      <c r="J150" s="61">
        <v>494.3</v>
      </c>
      <c r="K150" s="61">
        <v>494.3</v>
      </c>
      <c r="L150" s="61">
        <v>0</v>
      </c>
      <c r="M150" s="61">
        <v>0</v>
      </c>
      <c r="N150" s="60">
        <v>100</v>
      </c>
      <c r="O150" s="60">
        <v>100</v>
      </c>
      <c r="P150" s="60"/>
      <c r="Q150" s="60"/>
      <c r="R150" s="60"/>
      <c r="S150" s="60"/>
    </row>
    <row r="151" spans="1:19" s="5" customFormat="1" ht="66" customHeight="1">
      <c r="A151" s="28"/>
      <c r="B151" s="11" t="s">
        <v>279</v>
      </c>
      <c r="C151" s="150"/>
      <c r="D151" s="58">
        <v>50</v>
      </c>
      <c r="E151" s="58">
        <v>50</v>
      </c>
      <c r="F151" s="58">
        <v>0</v>
      </c>
      <c r="G151" s="58">
        <v>0</v>
      </c>
      <c r="H151" s="58">
        <v>0</v>
      </c>
      <c r="I151" s="58">
        <v>0</v>
      </c>
      <c r="J151" s="58">
        <v>50</v>
      </c>
      <c r="K151" s="58">
        <v>50</v>
      </c>
      <c r="L151" s="58">
        <v>0</v>
      </c>
      <c r="M151" s="58">
        <v>0</v>
      </c>
      <c r="N151" s="59">
        <v>100</v>
      </c>
      <c r="O151" s="59">
        <v>100</v>
      </c>
      <c r="P151" s="20" t="s">
        <v>254</v>
      </c>
      <c r="Q151" s="60">
        <v>30</v>
      </c>
      <c r="R151" s="60">
        <v>30</v>
      </c>
      <c r="S151" s="60">
        <v>100</v>
      </c>
    </row>
    <row r="152" spans="1:19" s="5" customFormat="1" ht="82.5" customHeight="1">
      <c r="A152" s="28"/>
      <c r="B152" s="20" t="s">
        <v>202</v>
      </c>
      <c r="C152" s="151"/>
      <c r="D152" s="61">
        <v>50</v>
      </c>
      <c r="E152" s="61">
        <v>50</v>
      </c>
      <c r="F152" s="61">
        <v>0</v>
      </c>
      <c r="G152" s="61">
        <v>0</v>
      </c>
      <c r="H152" s="61">
        <v>0</v>
      </c>
      <c r="I152" s="61">
        <v>0</v>
      </c>
      <c r="J152" s="61">
        <v>50</v>
      </c>
      <c r="K152" s="61">
        <v>50</v>
      </c>
      <c r="L152" s="61">
        <v>0</v>
      </c>
      <c r="M152" s="61">
        <v>0</v>
      </c>
      <c r="N152" s="60">
        <v>100</v>
      </c>
      <c r="O152" s="60">
        <v>100</v>
      </c>
      <c r="P152" s="20" t="s">
        <v>255</v>
      </c>
      <c r="Q152" s="60">
        <v>20</v>
      </c>
      <c r="R152" s="60">
        <v>20</v>
      </c>
      <c r="S152" s="60">
        <v>100</v>
      </c>
    </row>
    <row r="153" spans="1:19" s="5" customFormat="1" ht="72" customHeight="1">
      <c r="A153" s="9">
        <v>11</v>
      </c>
      <c r="B153" s="56" t="s">
        <v>203</v>
      </c>
      <c r="C153" s="152" t="s">
        <v>135</v>
      </c>
      <c r="D153" s="162">
        <f t="shared" ref="D153:M153" si="46">D154+D157+D158+D159+D160</f>
        <v>76621.070000000007</v>
      </c>
      <c r="E153" s="162">
        <f t="shared" si="46"/>
        <v>76422.759999999995</v>
      </c>
      <c r="F153" s="162">
        <f t="shared" si="46"/>
        <v>1198.76</v>
      </c>
      <c r="G153" s="162">
        <f t="shared" si="46"/>
        <v>1198.76</v>
      </c>
      <c r="H153" s="162">
        <f t="shared" si="46"/>
        <v>1235.67</v>
      </c>
      <c r="I153" s="162">
        <f t="shared" si="46"/>
        <v>1235.67</v>
      </c>
      <c r="J153" s="162">
        <f t="shared" si="46"/>
        <v>71890.350000000006</v>
      </c>
      <c r="K153" s="162">
        <f t="shared" si="46"/>
        <v>71692.039999999994</v>
      </c>
      <c r="L153" s="188">
        <f t="shared" si="46"/>
        <v>2296.27</v>
      </c>
      <c r="M153" s="162">
        <f t="shared" si="46"/>
        <v>2296.27</v>
      </c>
      <c r="N153" s="55">
        <v>100</v>
      </c>
      <c r="O153" s="55">
        <v>99.7</v>
      </c>
      <c r="P153" s="163"/>
      <c r="Q153" s="163"/>
      <c r="R153" s="163"/>
      <c r="S153" s="163"/>
    </row>
    <row r="154" spans="1:19" s="5" customFormat="1" ht="39.75" customHeight="1">
      <c r="A154" s="289"/>
      <c r="B154" s="290" t="s">
        <v>204</v>
      </c>
      <c r="C154" s="283"/>
      <c r="D154" s="288">
        <v>8601.8799999999992</v>
      </c>
      <c r="E154" s="287">
        <v>8601.8799999999992</v>
      </c>
      <c r="F154" s="287">
        <v>1099.99</v>
      </c>
      <c r="G154" s="287">
        <v>1099.99</v>
      </c>
      <c r="H154" s="288">
        <v>229.07</v>
      </c>
      <c r="I154" s="287">
        <v>229.07</v>
      </c>
      <c r="J154" s="287">
        <v>7272.81</v>
      </c>
      <c r="K154" s="288">
        <v>7272.81</v>
      </c>
      <c r="L154" s="287">
        <v>0</v>
      </c>
      <c r="M154" s="287">
        <v>0</v>
      </c>
      <c r="N154" s="284">
        <v>100</v>
      </c>
      <c r="O154" s="284">
        <v>100</v>
      </c>
      <c r="P154" s="285" t="s">
        <v>117</v>
      </c>
      <c r="Q154" s="282">
        <v>71</v>
      </c>
      <c r="R154" s="282">
        <v>71</v>
      </c>
      <c r="S154" s="282">
        <v>100</v>
      </c>
    </row>
    <row r="155" spans="1:19" s="5" customFormat="1" ht="88.5" customHeight="1">
      <c r="A155" s="289"/>
      <c r="B155" s="290"/>
      <c r="C155" s="283"/>
      <c r="D155" s="288"/>
      <c r="E155" s="287"/>
      <c r="F155" s="287"/>
      <c r="G155" s="287"/>
      <c r="H155" s="288"/>
      <c r="I155" s="287"/>
      <c r="J155" s="287"/>
      <c r="K155" s="288"/>
      <c r="L155" s="287"/>
      <c r="M155" s="287"/>
      <c r="N155" s="284"/>
      <c r="O155" s="284"/>
      <c r="P155" s="286"/>
      <c r="Q155" s="282"/>
      <c r="R155" s="282"/>
      <c r="S155" s="282"/>
    </row>
    <row r="156" spans="1:19" s="5" customFormat="1" ht="83.25" customHeight="1">
      <c r="A156" s="289"/>
      <c r="B156" s="290"/>
      <c r="C156" s="283"/>
      <c r="D156" s="288"/>
      <c r="E156" s="287"/>
      <c r="F156" s="287"/>
      <c r="G156" s="287"/>
      <c r="H156" s="288"/>
      <c r="I156" s="287"/>
      <c r="J156" s="287"/>
      <c r="K156" s="288"/>
      <c r="L156" s="287"/>
      <c r="M156" s="287"/>
      <c r="N156" s="284"/>
      <c r="O156" s="284"/>
      <c r="P156" s="98" t="s">
        <v>118</v>
      </c>
      <c r="Q156" s="99">
        <v>100</v>
      </c>
      <c r="R156" s="99">
        <v>100</v>
      </c>
      <c r="S156" s="99">
        <v>100</v>
      </c>
    </row>
    <row r="157" spans="1:19" s="5" customFormat="1" ht="99" customHeight="1">
      <c r="A157" s="57"/>
      <c r="B157" s="100" t="s">
        <v>119</v>
      </c>
      <c r="C157" s="153"/>
      <c r="D157" s="121">
        <v>0</v>
      </c>
      <c r="E157" s="121">
        <v>0</v>
      </c>
      <c r="F157" s="121">
        <v>0</v>
      </c>
      <c r="G157" s="121">
        <v>0</v>
      </c>
      <c r="H157" s="121">
        <v>0</v>
      </c>
      <c r="I157" s="121">
        <v>0</v>
      </c>
      <c r="J157" s="121">
        <v>0</v>
      </c>
      <c r="K157" s="121">
        <v>0</v>
      </c>
      <c r="L157" s="121">
        <v>0</v>
      </c>
      <c r="M157" s="121">
        <v>0</v>
      </c>
      <c r="N157" s="120">
        <v>100</v>
      </c>
      <c r="O157" s="120">
        <v>100</v>
      </c>
      <c r="P157" s="98" t="s">
        <v>101</v>
      </c>
      <c r="Q157" s="99">
        <v>628</v>
      </c>
      <c r="R157" s="99">
        <v>805</v>
      </c>
      <c r="S157" s="99">
        <v>128</v>
      </c>
    </row>
    <row r="158" spans="1:19" s="5" customFormat="1" ht="67.5" customHeight="1">
      <c r="A158" s="32"/>
      <c r="B158" s="100" t="s">
        <v>120</v>
      </c>
      <c r="C158" s="153"/>
      <c r="D158" s="101">
        <v>115.09</v>
      </c>
      <c r="E158" s="101">
        <v>115.09</v>
      </c>
      <c r="F158" s="101">
        <v>98.77</v>
      </c>
      <c r="G158" s="101">
        <v>98.77</v>
      </c>
      <c r="H158" s="101">
        <v>16.07</v>
      </c>
      <c r="I158" s="101">
        <v>16.07</v>
      </c>
      <c r="J158" s="101">
        <v>0.24</v>
      </c>
      <c r="K158" s="101">
        <v>0.24</v>
      </c>
      <c r="L158" s="121">
        <v>0</v>
      </c>
      <c r="M158" s="121">
        <v>0</v>
      </c>
      <c r="N158" s="120">
        <v>100</v>
      </c>
      <c r="O158" s="120">
        <v>100</v>
      </c>
      <c r="P158" s="102" t="s">
        <v>102</v>
      </c>
      <c r="Q158" s="99">
        <v>44</v>
      </c>
      <c r="R158" s="99">
        <v>50</v>
      </c>
      <c r="S158" s="99">
        <v>113</v>
      </c>
    </row>
    <row r="159" spans="1:19" s="5" customFormat="1" ht="95.25" customHeight="1">
      <c r="A159" s="32"/>
      <c r="B159" s="100" t="s">
        <v>121</v>
      </c>
      <c r="C159" s="153"/>
      <c r="D159" s="121">
        <v>0</v>
      </c>
      <c r="E159" s="121">
        <v>0</v>
      </c>
      <c r="F159" s="121">
        <v>0</v>
      </c>
      <c r="G159" s="121">
        <v>0</v>
      </c>
      <c r="H159" s="121">
        <v>0</v>
      </c>
      <c r="I159" s="121">
        <v>0</v>
      </c>
      <c r="J159" s="121">
        <v>0</v>
      </c>
      <c r="K159" s="121">
        <v>0</v>
      </c>
      <c r="L159" s="121">
        <v>0</v>
      </c>
      <c r="M159" s="121">
        <v>0</v>
      </c>
      <c r="N159" s="120">
        <v>100</v>
      </c>
      <c r="O159" s="120">
        <v>100</v>
      </c>
      <c r="P159" s="103" t="s">
        <v>103</v>
      </c>
      <c r="Q159" s="99">
        <v>108.5</v>
      </c>
      <c r="R159" s="99">
        <v>108.5</v>
      </c>
      <c r="S159" s="99">
        <v>100</v>
      </c>
    </row>
    <row r="160" spans="1:19" s="5" customFormat="1" ht="88.15" customHeight="1">
      <c r="A160" s="24"/>
      <c r="B160" s="100" t="s">
        <v>122</v>
      </c>
      <c r="C160" s="153"/>
      <c r="D160" s="101">
        <v>67904.100000000006</v>
      </c>
      <c r="E160" s="101">
        <v>67705.789999999994</v>
      </c>
      <c r="F160" s="104">
        <v>0</v>
      </c>
      <c r="G160" s="104">
        <v>0</v>
      </c>
      <c r="H160" s="175">
        <v>990.53</v>
      </c>
      <c r="I160" s="101">
        <v>990.53</v>
      </c>
      <c r="J160" s="101">
        <v>64617.3</v>
      </c>
      <c r="K160" s="101">
        <v>64418.99</v>
      </c>
      <c r="L160" s="175">
        <v>2296.27</v>
      </c>
      <c r="M160" s="101">
        <v>2296.27</v>
      </c>
      <c r="N160" s="120">
        <v>100</v>
      </c>
      <c r="O160" s="129">
        <v>99.7</v>
      </c>
      <c r="P160" s="99"/>
      <c r="Q160" s="99"/>
      <c r="R160" s="99"/>
      <c r="S160" s="99"/>
    </row>
    <row r="161" spans="1:19" s="5" customFormat="1" ht="153.75" customHeight="1">
      <c r="A161" s="22">
        <v>12</v>
      </c>
      <c r="B161" s="18" t="s">
        <v>205</v>
      </c>
      <c r="C161" s="154" t="s">
        <v>135</v>
      </c>
      <c r="D161" s="49" t="s">
        <v>137</v>
      </c>
      <c r="E161" s="49" t="s">
        <v>137</v>
      </c>
      <c r="F161" s="49" t="s">
        <v>137</v>
      </c>
      <c r="G161" s="49" t="s">
        <v>137</v>
      </c>
      <c r="H161" s="49" t="s">
        <v>137</v>
      </c>
      <c r="I161" s="49" t="s">
        <v>137</v>
      </c>
      <c r="J161" s="49" t="s">
        <v>137</v>
      </c>
      <c r="K161" s="49" t="s">
        <v>137</v>
      </c>
      <c r="L161" s="49" t="s">
        <v>137</v>
      </c>
      <c r="M161" s="49" t="s">
        <v>137</v>
      </c>
      <c r="N161" s="49" t="s">
        <v>301</v>
      </c>
      <c r="O161" s="50">
        <v>100</v>
      </c>
      <c r="P161" s="47"/>
      <c r="Q161" s="9"/>
      <c r="R161" s="9"/>
      <c r="S161" s="9"/>
    </row>
    <row r="162" spans="1:19" s="5" customFormat="1" ht="282.75" customHeight="1">
      <c r="A162" s="23"/>
      <c r="B162" s="128" t="s">
        <v>124</v>
      </c>
      <c r="C162" s="155"/>
      <c r="D162" s="127" t="s">
        <v>137</v>
      </c>
      <c r="E162" s="127" t="s">
        <v>137</v>
      </c>
      <c r="F162" s="124">
        <v>0</v>
      </c>
      <c r="G162" s="124">
        <v>0</v>
      </c>
      <c r="H162" s="127" t="s">
        <v>137</v>
      </c>
      <c r="I162" s="127" t="s">
        <v>137</v>
      </c>
      <c r="J162" s="127" t="s">
        <v>137</v>
      </c>
      <c r="K162" s="127" t="s">
        <v>137</v>
      </c>
      <c r="L162" s="124">
        <v>0</v>
      </c>
      <c r="M162" s="124">
        <v>0</v>
      </c>
      <c r="N162" s="124"/>
      <c r="O162" s="124"/>
      <c r="P162" s="20" t="s">
        <v>138</v>
      </c>
      <c r="Q162" s="126">
        <v>0.75</v>
      </c>
      <c r="R162" s="126">
        <v>0.75</v>
      </c>
      <c r="S162" s="20">
        <v>100</v>
      </c>
    </row>
    <row r="163" spans="1:19" s="5" customFormat="1" ht="205.5" customHeight="1">
      <c r="A163" s="23"/>
      <c r="B163" s="128" t="s">
        <v>125</v>
      </c>
      <c r="C163" s="155"/>
      <c r="D163" s="124">
        <v>0</v>
      </c>
      <c r="E163" s="124">
        <v>0</v>
      </c>
      <c r="F163" s="124">
        <v>0</v>
      </c>
      <c r="G163" s="124">
        <v>0</v>
      </c>
      <c r="H163" s="124">
        <v>0</v>
      </c>
      <c r="I163" s="124">
        <v>0</v>
      </c>
      <c r="J163" s="124">
        <v>0</v>
      </c>
      <c r="K163" s="124">
        <v>0</v>
      </c>
      <c r="L163" s="124">
        <v>0</v>
      </c>
      <c r="M163" s="124">
        <v>0</v>
      </c>
      <c r="N163" s="124">
        <v>100</v>
      </c>
      <c r="O163" s="124">
        <v>100</v>
      </c>
      <c r="P163" s="20" t="s">
        <v>139</v>
      </c>
      <c r="Q163" s="126">
        <v>0.22</v>
      </c>
      <c r="R163" s="126">
        <v>0.22</v>
      </c>
      <c r="S163" s="20">
        <v>100</v>
      </c>
    </row>
    <row r="188" ht="14.25" customHeight="1"/>
  </sheetData>
  <mergeCells count="42">
    <mergeCell ref="S7:S10"/>
    <mergeCell ref="N7:O9"/>
    <mergeCell ref="P7:P10"/>
    <mergeCell ref="Q7:Q10"/>
    <mergeCell ref="R7:R10"/>
    <mergeCell ref="P1:S1"/>
    <mergeCell ref="A2:S2"/>
    <mergeCell ref="A3:S3"/>
    <mergeCell ref="A4:S4"/>
    <mergeCell ref="A5:S5"/>
    <mergeCell ref="A64:A66"/>
    <mergeCell ref="D7:M7"/>
    <mergeCell ref="C7:C10"/>
    <mergeCell ref="A7:A10"/>
    <mergeCell ref="D8:E9"/>
    <mergeCell ref="F8:M8"/>
    <mergeCell ref="F9:G9"/>
    <mergeCell ref="H9:I9"/>
    <mergeCell ref="J9:K9"/>
    <mergeCell ref="L9:M9"/>
    <mergeCell ref="B7:B10"/>
    <mergeCell ref="G154:G156"/>
    <mergeCell ref="H154:H156"/>
    <mergeCell ref="A154:A156"/>
    <mergeCell ref="B154:B156"/>
    <mergeCell ref="B82:B89"/>
    <mergeCell ref="A69:A70"/>
    <mergeCell ref="S154:S155"/>
    <mergeCell ref="C154:C156"/>
    <mergeCell ref="N154:N156"/>
    <mergeCell ref="O154:O156"/>
    <mergeCell ref="P154:P155"/>
    <mergeCell ref="Q154:Q155"/>
    <mergeCell ref="R154:R155"/>
    <mergeCell ref="I154:I156"/>
    <mergeCell ref="J154:J156"/>
    <mergeCell ref="K154:K156"/>
    <mergeCell ref="L154:L156"/>
    <mergeCell ref="M154:M156"/>
    <mergeCell ref="D154:D156"/>
    <mergeCell ref="E154:E156"/>
    <mergeCell ref="F154:F15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6"/>
  <sheetViews>
    <sheetView workbookViewId="0">
      <selection activeCell="C24" sqref="C24"/>
    </sheetView>
  </sheetViews>
  <sheetFormatPr defaultRowHeight="15"/>
  <cols>
    <col min="9" max="9" width="9.140625" customWidth="1"/>
  </cols>
  <sheetData>
    <row r="1" spans="1:10">
      <c r="J1" t="s">
        <v>52</v>
      </c>
    </row>
    <row r="2" spans="1:10" ht="15.75">
      <c r="A2" s="2" t="s">
        <v>16</v>
      </c>
    </row>
    <row r="3" spans="1:10" ht="15.75">
      <c r="A3" s="2" t="s">
        <v>17</v>
      </c>
    </row>
    <row r="4" spans="1:10" ht="15.75">
      <c r="A4" s="2" t="s">
        <v>18</v>
      </c>
    </row>
    <row r="5" spans="1:10" ht="1.5" customHeight="1">
      <c r="A5" s="1"/>
    </row>
    <row r="6" spans="1:10">
      <c r="A6" s="2" t="s">
        <v>19</v>
      </c>
    </row>
    <row r="7" spans="1:10" ht="12.75" customHeight="1">
      <c r="A7" s="2" t="s">
        <v>20</v>
      </c>
    </row>
    <row r="8" spans="1:10" ht="6" hidden="1" customHeight="1">
      <c r="A8" s="1"/>
    </row>
    <row r="9" spans="1:10">
      <c r="A9" s="2" t="s">
        <v>50</v>
      </c>
      <c r="F9" t="s">
        <v>51</v>
      </c>
    </row>
    <row r="10" spans="1:10" ht="12.75" customHeight="1">
      <c r="A10" s="1"/>
    </row>
    <row r="11" spans="1:10">
      <c r="A11" s="2" t="s">
        <v>21</v>
      </c>
    </row>
    <row r="12" spans="1:10">
      <c r="A12" s="2" t="s">
        <v>22</v>
      </c>
    </row>
    <row r="13" spans="1:10">
      <c r="A13" s="2" t="s">
        <v>23</v>
      </c>
    </row>
    <row r="14" spans="1:10">
      <c r="A14" s="2" t="s">
        <v>24</v>
      </c>
    </row>
    <row r="15" spans="1:10">
      <c r="A15" s="2" t="s">
        <v>25</v>
      </c>
    </row>
    <row r="16" spans="1:10">
      <c r="A16" s="2" t="s">
        <v>26</v>
      </c>
    </row>
    <row r="17" spans="1:1">
      <c r="A17" s="2" t="s">
        <v>27</v>
      </c>
    </row>
    <row r="18" spans="1:1">
      <c r="A18" s="2" t="s">
        <v>28</v>
      </c>
    </row>
    <row r="19" spans="1:1">
      <c r="A19" s="2" t="s">
        <v>29</v>
      </c>
    </row>
    <row r="20" spans="1:1">
      <c r="A20" s="2" t="s">
        <v>30</v>
      </c>
    </row>
    <row r="21" spans="1:1">
      <c r="A21" s="2" t="s">
        <v>31</v>
      </c>
    </row>
    <row r="22" spans="1:1">
      <c r="A22" s="2" t="s">
        <v>32</v>
      </c>
    </row>
    <row r="23" spans="1:1">
      <c r="A23" s="2" t="s">
        <v>33</v>
      </c>
    </row>
    <row r="24" spans="1:1">
      <c r="A24" s="2" t="s">
        <v>34</v>
      </c>
    </row>
    <row r="25" spans="1:1">
      <c r="A25" s="2" t="s">
        <v>35</v>
      </c>
    </row>
    <row r="26" spans="1:1">
      <c r="A26" s="2" t="s">
        <v>36</v>
      </c>
    </row>
    <row r="27" spans="1:1">
      <c r="A27" s="2" t="s">
        <v>37</v>
      </c>
    </row>
    <row r="28" spans="1:1">
      <c r="A28" s="2" t="s">
        <v>38</v>
      </c>
    </row>
    <row r="29" spans="1:1">
      <c r="A29" s="2" t="s">
        <v>39</v>
      </c>
    </row>
    <row r="30" spans="1:1">
      <c r="A30" s="2" t="s">
        <v>40</v>
      </c>
    </row>
    <row r="31" spans="1:1">
      <c r="A31" s="2" t="s">
        <v>41</v>
      </c>
    </row>
    <row r="32" spans="1:1">
      <c r="A32" s="2" t="s">
        <v>42</v>
      </c>
    </row>
    <row r="33" spans="1:1">
      <c r="A33" s="2" t="s">
        <v>43</v>
      </c>
    </row>
    <row r="34" spans="1:1">
      <c r="A34" s="2" t="s">
        <v>44</v>
      </c>
    </row>
    <row r="35" spans="1:1">
      <c r="A35" s="2" t="s">
        <v>45</v>
      </c>
    </row>
    <row r="36" spans="1:1" ht="15.75">
      <c r="A36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 за 2024 год</vt:lpstr>
      <vt:lpstr>Структура пояснительной записки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econom.hohol</cp:lastModifiedBy>
  <cp:lastPrinted>2025-03-10T14:07:51Z</cp:lastPrinted>
  <dcterms:created xsi:type="dcterms:W3CDTF">2016-01-14T05:24:29Z</dcterms:created>
  <dcterms:modified xsi:type="dcterms:W3CDTF">2025-04-09T10:17:20Z</dcterms:modified>
</cp:coreProperties>
</file>